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sobczyk"/>
  <workbookPr/>
  <bookViews>
    <workbookView activeTab="0" xWindow="240" yWindow="60" windowWidth="28800" windowHeight="12975" tabRatio="500"/>
  </bookViews>
  <sheets>
    <sheet name="Sheet1" sheetId="1" r:id="rId4"/>
  </sheets>
  <calcPr calcOnSave="0"/>
  <extLst>
    <ext uri="smNativeData">
      <pm:revision xmlns:pm="smNativeData" day="1606464124" val="976" rev="124" rev64="64" revOS="3" revMin="124" revMax="0"/>
      <pm:docPrefs xmlns:pm="smNativeData" id="1606464124" fixedDigits="0" showNotice="1" showFrameBounds="1" autoChart="1" finalRounding="1" compatTextArt="1" tab="567" useDefinedPrintRange="1" printArea="currentSheet"/>
      <pm:compatibility xmlns:pm="smNativeData" id="1606464124" overlapCells="1"/>
      <pm:defCurrency xmlns:pm="smNativeData" id="1606464124"/>
    </ext>
  </extLst>
</workbook>
</file>

<file path=xl/sharedStrings.xml><?xml version="1.0" encoding="utf-8"?>
<sst xmlns="http://schemas.openxmlformats.org/spreadsheetml/2006/main" count="257" uniqueCount="80">
  <si>
    <t>Scenario</t>
  </si>
  <si>
    <t>Campaign</t>
  </si>
  <si>
    <t>Basket</t>
  </si>
  <si>
    <t>Session</t>
  </si>
  <si>
    <t>Expectations</t>
  </si>
  <si>
    <t>conditions
when</t>
  </si>
  <si>
    <t>effects
then</t>
  </si>
  <si>
    <t>product id</t>
  </si>
  <si>
    <t>quantity</t>
  </si>
  <si>
    <t>category</t>
  </si>
  <si>
    <t>price</t>
  </si>
  <si>
    <t>basket
worth</t>
  </si>
  <si>
    <t>user id</t>
  </si>
  <si>
    <t>segment id</t>
  </si>
  <si>
    <t>coupon</t>
  </si>
  <si>
    <t>product 
price</t>
  </si>
  <si>
    <t>percentage discount</t>
  </si>
  <si>
    <t>basket 
worth</t>
  </si>
  <si>
    <t>Rabat 50% na produkt P i kupon 30zł
give 50% discount product P and 30$ coupon</t>
  </si>
  <si>
    <t>podano ważny kupon z puli CP
client inputs valid coupon from pool CP</t>
  </si>
  <si>
    <t>30 zł rabatu na cały koszyk
30$ discount on the entire basket</t>
  </si>
  <si>
    <t>Product P</t>
  </si>
  <si>
    <t>&lt;VALID&gt;</t>
  </si>
  <si>
    <t>50% rabatu na produkt P
50% discount on product P</t>
  </si>
  <si>
    <t>Product R</t>
  </si>
  <si>
    <t>30 zł coupon na cały koszyk 
give 30$ discount when client inputs valid coupon from pool CP</t>
  </si>
  <si>
    <t>100 zł coupon na cały koszyk 
give 100$ discount when client inputs valid coupon from pool CP</t>
  </si>
  <si>
    <t>100 zł rabatu na cały koszyk
100$ discount on the entire basket</t>
  </si>
  <si>
    <t>100 zł coupon na cały koszyk na segment S klientów
give 100$ discount when client's segment is S and inputs valid coupon from pool CP</t>
  </si>
  <si>
    <t>Segment S</t>
  </si>
  <si>
    <t>klient jest z segmentu S
client's segment is S</t>
  </si>
  <si>
    <t>100 zł coupon na cały koszyk na segment S klientów, ale klient z innego segmentu
dont give 100$ discount when client's segment is S and inputs valid coupon from pool CP, but basket belongs to other segment</t>
  </si>
  <si>
    <t>Segment X</t>
  </si>
  <si>
    <t>100 zł coupon na produkt P na konkretnego klienta C
give 100$ discount on product P when client is C and inputs valid coupon from pool CP</t>
  </si>
  <si>
    <t>100 zł rabatu na produkt P
100$ discount on product P</t>
  </si>
  <si>
    <t>Klient C
Client C</t>
  </si>
  <si>
    <t>100 zł coupon na produkt P na segment S klientów
give 100$ discount on product P when client's segment is S and inputs valid coupon from pool CP</t>
  </si>
  <si>
    <t>100 zł coupon na produkt P na segment S klientów, ale klient z innnego segmentu
dont give 100$ discount on product P when client's segment is S and inputs valid coupon from pool CP but basket belongs to other segment</t>
  </si>
  <si>
    <t>Rabat % na cały koszyk od 1000zł
give 20% discount when products worth more than 1000$</t>
  </si>
  <si>
    <t>wartość koszyka min 1000,00
products worth more than 1000$</t>
  </si>
  <si>
    <t>20% rabatu na cały koszyk
20% discount on the entire basket</t>
  </si>
  <si>
    <t>Rabat % na cały koszyk od 1000zł, ale wartość koszyka mniejsza
dont give 20% discount when products worth more than 1000$ but user has less in basket</t>
  </si>
  <si>
    <t>Rabat % na koszyk od 1000zł na segment S klientów, ale klient z innego segmentu
give 20% discount when products worth more than 1000$ and client's segment is S</t>
  </si>
  <si>
    <t>Rabat % na koszyk od 1000zł na segment S klientów, ale klient z innego segmentu
dont give 20% discount when products worth more than 1000$ and client's segment is S but basket belongs to other segment</t>
  </si>
  <si>
    <t>Rabat % na koszyk od 1000zł na segment S klientów, ale wartość koszyka mniejsza
dont give 20% discount when products worth more than 1000$ and client's segment is S but user has less in basket</t>
  </si>
  <si>
    <t>Rabat % na produkt P na konkretnego klienta C
give 20% discount on product P when client is C</t>
  </si>
  <si>
    <t>20% rabatu na produkt P
20% discount on product P</t>
  </si>
  <si>
    <t>Klient C</t>
  </si>
  <si>
    <t>Rabat % na produkt P na segment S klientów
give 20% discount on product P when client's segment is S</t>
  </si>
  <si>
    <t>Rabat % na produkt P na segment S klientów, ale klient z innego segmentu
dont give 20% discount on product P when client's segment is S, but cat belongs to other segment</t>
  </si>
  <si>
    <t>Rabat % na produkty  z Kategorii K na segment S klientów
give 10% discount on products from category K when client's segment is S</t>
  </si>
  <si>
    <t>10% rabatu na produkty z kategorii K
10% discount on products from category K</t>
  </si>
  <si>
    <t>K</t>
  </si>
  <si>
    <t>Product S</t>
  </si>
  <si>
    <t>L</t>
  </si>
  <si>
    <t>Rabat % na produkty  z Kategorii K na segment S klientów, ale klient z innego segmentu
dont give 10% discount on products from category K when client's segment is S but basket belongs to other segment</t>
  </si>
  <si>
    <t>Rabat % na produkty z Kategorii K na klienta C
give 10% discount on products from category K when client's client is C</t>
  </si>
  <si>
    <t>Rabat % na produkty z Kategorii K na klienta C, ale inny klient
dont give 10% discount on products from category K when client is C but basket belongs to other client</t>
  </si>
  <si>
    <t>Klient B</t>
  </si>
  <si>
    <t>50% na koszyk oraz kupon na 10 zł na klienta C
give 50% discount and 10$ discount when client inputs valid coupon from pool CP and client is C</t>
  </si>
  <si>
    <t>50% rabatu na cały koszyk
50% discount on the entire basket</t>
  </si>
  <si>
    <t>10 zł rabatu na cały koszyk
10$ discount on the entire basket</t>
  </si>
  <si>
    <t>kupon na 10 zł oraz 50% na koszyk na klienta C (efekty odwrotnie niż punkt wyżej)
give 10$ discount and 50% discount when client inputs valid coupon from pool CP and client is C (same as before, but effects in different order)</t>
  </si>
  <si>
    <t>50% na koszyk oraz kupon na 10 % na segment S klientów
give 50% discount and 10% discount when client inputs valid coupon from pool CP and client's segment is S</t>
  </si>
  <si>
    <t>10% rabatu na cały koszyk
10% discount on the entire basket</t>
  </si>
  <si>
    <t>50% na koszyk oraz kupon na 10 % na segment S klientów, ale kod niepoprawny
dont give 50% discount and 10% discount when client's segment is S but coupon code is invalid</t>
  </si>
  <si>
    <t>&lt;INVALID&gt;</t>
  </si>
  <si>
    <t>Wiele kampanii (1 i 2 i 3 i 4)
Multiple campaigns active</t>
  </si>
  <si>
    <t>1) 50% na koszyk dla klientów z segmentu S
give 50% discount when client's segment is S</t>
  </si>
  <si>
    <t>Product T</t>
  </si>
  <si>
    <t>2) Rabat 20% na produkt P
give 20% discount on product P when &lt;always&gt;</t>
  </si>
  <si>
    <t>3) kupon na 10$
give 10$ discount when user inputs valid coupon from pool CP</t>
  </si>
  <si>
    <t>10zł rabatu na cały koszyk
10$ discount on the entire basket</t>
  </si>
  <si>
    <t>4) Rabat 10% na produkty z Kategorii K
give 10% discount on products from category K when &lt;always&gt;</t>
  </si>
  <si>
    <t>Nałożone efekty z kampanii
Applied campaigns</t>
  </si>
  <si>
    <t>1 i 2 i 3 i 4</t>
  </si>
  <si>
    <t>3 również, bo promocje na pozycji się łączą</t>
  </si>
  <si>
    <t>1 i 3 i 4</t>
  </si>
  <si>
    <t>1 i 3</t>
  </si>
  <si>
    <t>Łączą się wszystkie promocje</t>
  </si>
</sst>
</file>

<file path=xl/styles.xml><?xml version="1.0" encoding="utf-8"?>
<styleSheet xmlns="http://schemas.openxmlformats.org/spreadsheetml/2006/main">
  <numFmts count="16">
    <numFmt numFmtId="5" formatCode="#,##0\ &quot;zł&quot;;\-#,##0\ &quot;zł&quot;"/>
    <numFmt numFmtId="6" formatCode="#,##0\ &quot;zł&quot;;[Red]\-#,##0\ &quot;zł&quot;"/>
    <numFmt numFmtId="7" formatCode="#,##0.00\ &quot;zł&quot;;\-#,##0.00\ &quot;zł&quot;"/>
    <numFmt numFmtId="8" formatCode="#,##0.00\ &quot;zł&quot;;[Red]\-#,##0.00\ &quot;zł&quot;"/>
    <numFmt numFmtId="42" formatCode="_-* #,##0\ &quot;zł&quot;_-;\-* #,##0\ &quot;zł&quot;_-;_-* &quot;-&quot;\ &quot;zł&quot;_-;_-@_-"/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_-;\-* #,##0.00_-;_-* &quot;-&quot;??_-;_-@_-"/>
    <numFmt numFmtId="165" formatCode="_-&quot;£&quot;* #,##0.00_-;\-&quot;£&quot;* #,##0.00_-;_-&quot;£&quot;* &quot;-&quot;??_-;_-@_-"/>
    <numFmt numFmtId="166" formatCode="_-* #,##0_-;\-* #,##0_-;_-* &quot;-&quot;_-;_-@_-"/>
    <numFmt numFmtId="167" formatCode="_-&quot;£&quot;* #,##0_-;\-&quot;£&quot;* #,##0_-;_-&quot;£&quot;* &quot;-&quot;_-;_-@_-"/>
    <numFmt numFmtId="9" formatCode="0%"/>
    <numFmt numFmtId="2" formatCode="0.00"/>
    <numFmt numFmtId="10" formatCode="0.00%"/>
    <numFmt numFmtId="49" formatCode="@"/>
  </numFmts>
  <fonts count="28">
    <font>
      <name val="Arial"/>
      <family val="1"/>
      <color rgb="FF000000"/>
      <sz val="10"/>
      <extLst>
        <ext uri="smNativeData">
          <pm:charSpec xmlns:pm="smNativeData" id="1606464124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0646412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06464124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1"/>
      <b/>
      <color rgb="FF000000"/>
      <sz val="12"/>
      <extLst>
        <ext uri="smNativeData">
          <pm:charSpec xmlns:pm="smNativeData" id="1606464124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1"/>
      <color rgb="FF000000"/>
      <sz val="12"/>
      <extLst>
        <ext uri="smNativeData">
          <pm:charSpec xmlns:pm="smNativeData" id="1606464124" ulstyle="none" kern="1">
            <pm:latin face="Arial" sz="240" lang="default"/>
            <pm:cs face="Basic Roman" sz="240" lang="default"/>
            <pm:ea face="Basic Roman" sz="240" lang="default"/>
          </pm:charSpec>
        </ext>
      </extLst>
    </font>
    <font>
      <name val="Arial"/>
      <family val="1"/>
      <color rgb="FFFF0000"/>
      <sz val="10"/>
      <extLst>
        <ext uri="smNativeData">
          <pm:charSpec xmlns:pm="smNativeData" id="1606464124" fgClr="FF0000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B050"/>
      <sz val="10"/>
      <extLst>
        <ext uri="smNativeData">
          <pm:charSpec xmlns:pm="smNativeData" id="1606464124" fgClr="00B050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FF0000"/>
      <sz val="10"/>
      <extLst>
        <ext uri="smNativeData">
          <pm:charSpec xmlns:pm="smNativeData" id="1606464124" fgClr="FF0000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1"/>
      <color rgb="FF0000FF"/>
      <sz val="11"/>
      <u val="single"/>
      <extLst>
        <ext uri="smNativeData">
          <pm:charSpec xmlns:pm="smNativeData" id="1606464124" fgClr="0000FF" ulstyle="singl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606464124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FF0000"/>
      <sz val="11"/>
      <extLst>
        <ext uri="smNativeData">
          <pm:charSpec xmlns:pm="smNativeData" id="1606464124" fgClr="FF0000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b/>
      <color rgb="FFEEECE1"/>
      <sz val="18"/>
      <extLst>
        <ext uri="smNativeData">
          <pm:charSpec xmlns:pm="smNativeData" id="1606464124" fgClr="EEECE1" ulstyle="none" kern="1">
            <pm:latin face="Arial" sz="36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Arial"/>
      <family val="1"/>
      <b/>
      <color rgb="FFFA7D00"/>
      <sz val="11"/>
      <extLst>
        <ext uri="smNativeData">
          <pm:charSpec xmlns:pm="smNativeData" id="1606464124" fgClr="FA7D00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color rgb="FF800080"/>
      <sz val="11"/>
      <u val="single"/>
      <extLst>
        <ext uri="smNativeData">
          <pm:charSpec xmlns:pm="smNativeData" id="1606464124" fgClr="800080" ulstyle="singl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FFFFFF"/>
      <sz val="11"/>
      <extLst>
        <ext uri="smNativeData">
          <pm:charSpec xmlns:pm="smNativeData" id="1606464124" fgClr="FFFFFF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b/>
      <color rgb="FFEEECE1"/>
      <sz val="15"/>
      <extLst>
        <ext uri="smNativeData">
          <pm:charSpec xmlns:pm="smNativeData" id="1606464124" fgClr="EEECE1" ulstyle="none" kern="1">
            <pm:latin face="Arial" sz="300" lang="default" weight="bold"/>
            <pm:cs face="Basic Roman" sz="300" lang="default" weight="bold"/>
            <pm:ea face="Basic Roman" sz="300" lang="default" weight="bold"/>
          </pm:charSpec>
        </ext>
      </extLst>
    </font>
    <font>
      <name val="Arial"/>
      <family val="1"/>
      <b/>
      <color rgb="FFEEECE1"/>
      <sz val="11"/>
      <extLst>
        <ext uri="smNativeData">
          <pm:charSpec xmlns:pm="smNativeData" id="1606464124" fgClr="EEECE1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b/>
      <color rgb="FFFFFFFF"/>
      <sz val="11"/>
      <extLst>
        <ext uri="smNativeData">
          <pm:charSpec xmlns:pm="smNativeData" id="1606464124" fgClr="FFFFFF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b/>
      <color rgb="FF000000"/>
      <sz val="11"/>
      <extLst>
        <ext uri="smNativeData">
          <pm:charSpec xmlns:pm="smNativeData" id="1606464124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b/>
      <color rgb="FF3F3F3F"/>
      <sz val="11"/>
      <extLst>
        <ext uri="smNativeData">
          <pm:charSpec xmlns:pm="smNativeData" id="1606464124" fgClr="3F3F3F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color rgb="FF9C0006"/>
      <sz val="11"/>
      <extLst>
        <ext uri="smNativeData">
          <pm:charSpec xmlns:pm="smNativeData" id="1606464124" fgClr="9C0006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b/>
      <color rgb="FFEEECE1"/>
      <sz val="13"/>
      <extLst>
        <ext uri="smNativeData">
          <pm:charSpec xmlns:pm="smNativeData" id="1606464124" fgClr="EEECE1" ulstyle="none" kern="1">
            <pm:latin face="Arial" sz="260" lang="default" weight="bold"/>
            <pm:cs face="Basic Roman" sz="260" lang="default" weight="bold"/>
            <pm:ea face="Basic Roman" sz="260" lang="default" weight="bold"/>
          </pm:charSpec>
        </ext>
      </extLst>
    </font>
    <font>
      <name val="Arial"/>
      <family val="1"/>
      <color rgb="FF9C6500"/>
      <sz val="11"/>
      <extLst>
        <ext uri="smNativeData">
          <pm:charSpec xmlns:pm="smNativeData" id="1606464124" fgClr="9C6500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3F3F76"/>
      <sz val="11"/>
      <extLst>
        <ext uri="smNativeData">
          <pm:charSpec xmlns:pm="smNativeData" id="1606464124" fgClr="3F3F76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FA7D00"/>
      <sz val="11"/>
      <extLst>
        <ext uri="smNativeData">
          <pm:charSpec xmlns:pm="smNativeData" id="1606464124" fgClr="FA7D00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006100"/>
      <sz val="11"/>
      <extLst>
        <ext uri="smNativeData">
          <pm:charSpec xmlns:pm="smNativeData" id="1606464124" fgClr="006100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i/>
      <color rgb="FF7F7F7F"/>
      <sz val="11"/>
      <extLst>
        <ext uri="smNativeData">
          <pm:charSpec xmlns:pm="smNativeData" id="1606464124" fgClr="7F7F7F" ulstyle="none" kern="1">
            <pm:latin face="Arial" sz="220" lang="default" i="1"/>
            <pm:cs face="Basic Roman" sz="220" lang="default" i="1"/>
            <pm:ea face="Basic Roman" sz="220" lang="default" i="1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06464124" ulstyle="none" kern="1">
            <pm:latin face="Arial" sz="200" lang="default" weight="bold"/>
            <pm:cs face="Basic Roman" sz="200" lang="default"/>
            <pm:ea face="Basic Roman" sz="200" lang="default"/>
          </pm:charSpec>
        </ext>
      </extLst>
    </font>
  </fonts>
  <fills count="67">
    <fill>
      <patternFill patternType="none"/>
    </fill>
    <fill>
      <patternFill patternType="gray125"/>
    </fill>
    <fill>
      <patternFill patternType="solid">
        <fgColor rgb="FFFABF8F"/>
        <bgColor rgb="FFFFFFFF"/>
        <extLst>
          <ext uri="smNativeData">
            <pm:shade xmlns:pm="smNativeData" id="1606464124" type="1" fgLvl="100" fgClr="00FABF8F" bgLvl="0" bgClr="00FFFFFF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606464124" type="1" fgLvl="100" fgClr="00FCD5B4" bgLvl="0" bgClr="00FFFFFF"/>
          </ext>
        </extLst>
      </patternFill>
    </fill>
    <fill>
      <patternFill patternType="solid">
        <fgColor rgb="FF92CDDC"/>
        <bgColor rgb="FFFFFFFF"/>
        <extLst>
          <ext uri="smNativeData">
            <pm:shade xmlns:pm="smNativeData" id="1606464124" type="1" fgLvl="100" fgClr="0092CDDC" bgLvl="0" bgClr="00FFFFFF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606464124" type="1" fgLvl="100" fgClr="00F79646" bgLvl="0" bgClr="00FFFFFF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606464124" type="1" fgLvl="100" fgClr="00B7DEE8" bgLvl="0" bgClr="00FFFFFF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606464124" type="1" fgLvl="100" fgClr="00DAEEF3" bgLvl="0" bgClr="00FFFFFF"/>
          </ext>
        </extLst>
      </patternFill>
    </fill>
    <fill>
      <patternFill patternType="solid">
        <fgColor rgb="FFB1A0C7"/>
        <bgColor rgb="FFFFFFFF"/>
        <extLst>
          <ext uri="smNativeData">
            <pm:shade xmlns:pm="smNativeData" id="1606464124" type="1" fgLvl="100" fgClr="00B1A0C7" bgLvl="0" bgClr="00FFFFFF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606464124" type="1" fgLvl="100" fgClr="004BACC6" bgLvl="0" bgClr="00FFFFFF"/>
          </ext>
        </extLst>
      </patternFill>
    </fill>
    <fill>
      <patternFill patternType="solid">
        <fgColor rgb="FFCCC0DA"/>
        <bgColor rgb="FFFFFFFF"/>
        <extLst>
          <ext uri="smNativeData">
            <pm:shade xmlns:pm="smNativeData" id="1606464124" type="1" fgLvl="100" fgClr="00CCC0DA" bgLvl="0" bgClr="00FFFFFF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606464124" type="1" fgLvl="100" fgClr="008064A2" bgLvl="0" bgClr="00FFFFFF"/>
          </ext>
        </extLst>
      </patternFill>
    </fill>
    <fill>
      <patternFill patternType="none"/>
    </fill>
    <fill>
      <patternFill patternType="solid">
        <fgColor rgb="FFD7E3BB"/>
        <bgColor rgb="FFFFFFFF"/>
        <extLst>
          <ext uri="smNativeData">
            <pm:shade xmlns:pm="smNativeData" id="1606464124" type="1" fgLvl="100" fgClr="00D7E3BB" bgLvl="0" bgClr="00FFFFFF"/>
          </ext>
        </extLst>
      </patternFill>
    </fill>
    <fill>
      <patternFill patternType="solid">
        <fgColor rgb="FFDA9694"/>
        <bgColor rgb="FFFFFFFF"/>
        <extLst>
          <ext uri="smNativeData">
            <pm:shade xmlns:pm="smNativeData" id="1606464124" type="1" fgLvl="100" fgClr="00DA9694" bgLvl="0" bgClr="00FFFFFF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606464124" type="1" fgLvl="100" fgClr="009BBB59" bgLvl="0" bgClr="00FFFFFF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06464124" type="1" fgLvl="100" fgClr="00E6B8B7" bgLvl="0" bgClr="00FFFFFF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06464124" type="1" fgLvl="100" fgClr="00F2DCDB" bgLvl="0" bgClr="00FFFFFF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606464124" type="1" fgLvl="100" fgClr="00C0504D" bgLvl="0" bgClr="00FFFFFF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606464124" type="1" fgLvl="100" fgClr="00B8CCE4" bgLvl="0" bgClr="00FFFFFF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06464124" type="1" fgLvl="100" fgClr="00DCE6F1" bgLvl="0" bgClr="00FFFFFF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06464124" type="1" fgLvl="100" fgClr="004F81BD" bgLvl="0" bgClr="00FFFFFF"/>
          </ext>
        </extLst>
      </patternFill>
    </fill>
    <fill>
      <patternFill patternType="solid">
        <fgColor rgb="FFFFEB9C"/>
        <bgColor rgb="FFFFFFFF"/>
        <extLst>
          <ext uri="smNativeData">
            <pm:shade xmlns:pm="smNativeData" id="1606464124" type="1" fgLvl="100" fgClr="00FFEB9C" bgLvl="0" bgClr="00FFFFFF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606464124" type="1" fgLvl="100" fgClr="0095B3D7" bgLvl="0" bgClr="00FFFFFF"/>
          </ext>
        </extLst>
      </patternFill>
    </fill>
    <fill>
      <patternFill patternType="solid">
        <fgColor rgb="FFFFC7CE"/>
        <bgColor rgb="FFFFFFFF"/>
        <extLst>
          <ext uri="smNativeData">
            <pm:shade xmlns:pm="smNativeData" id="1606464124" type="1" fgLvl="100" fgClr="00FFC7CE" bgLvl="0" bgClr="00FFFFFF"/>
          </ext>
        </extLst>
      </patternFill>
    </fill>
    <fill>
      <patternFill patternType="solid">
        <fgColor rgb="FFE4DFEC"/>
        <bgColor rgb="FFFFFFFF"/>
        <extLst>
          <ext uri="smNativeData">
            <pm:shade xmlns:pm="smNativeData" id="1606464124" type="1" fgLvl="100" fgClr="00E4DFEC" bgLvl="0" bgClr="00FFFFFF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606464124" type="1" fgLvl="100" fgClr="00F2F2F2" bgLvl="0" bgClr="00FFFFFF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06464124" type="1" fgLvl="100" fgClr="00EBF1DC" bgLvl="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06464124" type="1" fgLvl="100" fgClr="00FFFFCC" bgLvl="0" bgClr="00FFFFFF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06464124" type="1" fgLvl="100" fgClr="00FFCC99" bgLvl="0" bgClr="00FFFFFF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606464124" type="1" fgLvl="100" fgClr="00F2F2F2" bgLvl="0" bgClr="00FFFFFF"/>
          </ext>
        </extLst>
      </patternFill>
    </fill>
    <fill>
      <patternFill patternType="solid">
        <fgColor rgb="FFC6EFCE"/>
        <bgColor rgb="FFFFFFFF"/>
        <extLst>
          <ext uri="smNativeData">
            <pm:shade xmlns:pm="smNativeData" id="1606464124" type="1" fgLvl="100" fgClr="00C6EFCE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DE9D9"/>
        <bgColor rgb="FFFFFFFF"/>
        <extLst>
          <ext uri="smNativeData">
            <pm:shade xmlns:pm="smNativeData" id="1606464124" type="1" fgLvl="100" fgClr="00FDE9D9" bgLvl="0" bgClr="00FFFFFF"/>
          </ext>
        </extLst>
      </patternFill>
    </fill>
    <fill>
      <patternFill patternType="solid">
        <fgColor rgb="FFA5A5A5"/>
        <bgColor rgb="FFFFFFFF"/>
        <extLst>
          <ext uri="smNativeData">
            <pm:shade xmlns:pm="smNativeData" id="1606464124" type="1" fgLvl="100" fgClr="00A5A5A5" bgLvl="0" bgClr="00FFFFFF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606464124" type="1" fgLvl="100" fgClr="00C2D69A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606464124" type="1" fgLvl="100" fgClr="00E0FFFF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06464124" type="1" fgLvl="100" fgClr="00E0FFFF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06464124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06464124" type="1" fgLvl="100" fgClr="00FFFF00" bgLvl="0" bgClr="00FFFFFF"/>
          </ext>
        </extLst>
      </patternFill>
    </fill>
    <fill>
      <patternFill patternType="solid">
        <fgColor rgb="FFDDD9C4"/>
        <bgColor rgb="FFFFFFFF"/>
        <extLst>
          <ext uri="smNativeData">
            <pm:shade xmlns:pm="smNativeData" id="1606464124" type="1" fgLvl="100" fgClr="00DDD9C4" bgLvl="0" bgClr="00FFFFFF"/>
          </ext>
        </extLst>
      </patternFill>
    </fill>
    <fill>
      <patternFill patternType="solid">
        <fgColor rgb="FFDDD9C4"/>
        <bgColor rgb="FFFFFFFF"/>
        <extLst>
          <ext uri="smNativeData">
            <pm:shade xmlns:pm="smNativeData" id="1606464124" type="1" fgLvl="100" fgClr="00DDD9C4" bgLvl="0" bgClr="00FFFFFF"/>
          </ext>
        </extLst>
      </patternFill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606464124" type="1" fgLvl="100" fgClr="00E0FFFF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06464124" type="1" fgLvl="100" fgClr="00FFFF00" bgLvl="0" bgClr="00FFFFFF"/>
          </ext>
        </extLst>
      </patternFill>
    </fill>
    <fill>
      <patternFill patternType="solid">
        <fgColor rgb="FFDDD9C4"/>
        <bgColor rgb="FFFFFFFF"/>
        <extLst>
          <ext uri="smNativeData">
            <pm:shade xmlns:pm="smNativeData" id="1606464124" type="1" fgLvl="100" fgClr="00DDD9C4" bgLvl="0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606464124" type="1" fgLvl="100" fgClr="00FFE0FF" bgLvl="0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606464124" type="1" fgLvl="100" fgClr="00FFE0FF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06464124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06464124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06464124" type="1" fgLvl="100" fgClr="00FFFFE0" bgLvl="0" bgClr="00FFFFFF"/>
          </ext>
        </extLst>
      </patternFill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606464124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06464124" type="1" fgLvl="100" fgClr="00F0F0E0" bgLvl="0" bgClr="00FFFFFF"/>
          </ext>
        </extLst>
      </patternFill>
    </fill>
    <fill>
      <patternFill patternType="none"/>
    </fill>
    <fill>
      <patternFill patternType="solid">
        <fgColor rgb="FFFFE0E0"/>
        <bgColor rgb="FFFFFFFF"/>
        <extLst>
          <ext uri="smNativeData">
            <pm:shade xmlns:pm="smNativeData" id="1606464124" type="1" fgLvl="100" fgClr="00FFE0E0" bgLvl="0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606464124" type="1" fgLvl="100" fgClr="00FFE0FF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06464124" type="1" fgLvl="100" fgClr="00FFFFE0" bgLvl="0" bgClr="00FFFFFF"/>
          </ext>
        </extLst>
      </patternFill>
    </fill>
    <fill>
      <patternFill patternType="solid">
        <fgColor rgb="FFEBF1DE"/>
        <bgColor rgb="FFFFFFFF"/>
        <extLst>
          <ext uri="smNativeData">
            <pm:shade xmlns:pm="smNativeData" id="1606464124" type="1" fgLvl="100" fgClr="00EBF1D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06464124" type="1" fgLvl="100" fgClr="00F0F0E0" bgLvl="0" bgClr="00FFFFFF"/>
          </ext>
        </extLst>
      </patternFill>
    </fill>
  </fills>
  <borders count="6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8001"/>
      </bottom>
      <extLst>
        <ext uri="smNativeData">
          <pm:border xmlns:pm="smNativeData" id="1606464124">
            <pm:line position="bottom" type="2" style="0" width="20" dist="20" width2="20" rgb="FF8001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thin">
        <color rgb="FF4F81BD"/>
      </top>
      <bottom style="double">
        <color rgb="FF4F81BD"/>
      </bottom>
      <extLst>
        <ext uri="smNativeData">
          <pm:border xmlns:pm="smNativeData" id="1606464124">
            <pm:line position="top" type="1" style="0" width="20" dist="20" width2="20" rgb="4F81BD"/>
            <pm:line position="bottom" type="2" style="0" width="20" dist="20" width2="20" rgb="4F81BD"/>
          </pm:border>
        </ext>
      </extLst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extLst>
        <ext uri="smNativeData">
          <pm:border xmlns:pm="smNativeData" id="1606464124">
            <pm:line position="top" type="1" style="0" width="20" dist="20" width2="20" rgb="3F3F3F"/>
            <pm:line position="bottom" type="1" style="0" width="20" dist="20" width2="20" rgb="3F3F3F"/>
            <pm:line position="left" type="1" style="0" width="20" dist="20" width2="20" rgb="3F3F3F"/>
            <pm:line position="right" type="1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extLst>
        <ext uri="smNativeData">
          <pm:border xmlns:pm="smNativeData" id="1606464124">
            <pm:line position="top" type="1" style="0" width="20" dist="20" width2="20" rgb="B2B2B2"/>
            <pm:line position="bottom" type="1" style="0" width="20" dist="20" width2="20" rgb="B2B2B2"/>
            <pm:line position="left" type="1" style="0" width="20" dist="20" width2="20" rgb="B2B2B2"/>
            <pm:line position="right" type="1" style="0" width="20" dist="20" width2="20" rgb="B2B2B2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606464124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606464124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A6BEDD"/>
      </bottom>
      <extLst>
        <ext uri="smNativeData">
          <pm:border xmlns:pm="smNativeData" id="1606464124">
            <pm:line position="bottom" type="1" style="0" width="30" dist="20" width2="20" rgb="A6BEDD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4F81BD"/>
      </bottom>
      <extLst>
        <ext uri="smNativeData">
          <pm:border xmlns:pm="smNativeData" id="1606464124">
            <pm:line position="bottom" type="1" style="0" width="30" dist="20" width2="20" rgb="4F81BD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extLst>
        <ext uri="smNativeData">
          <pm:border xmlns:pm="smNativeData" id="1606464124">
            <pm:line position="top" type="2" style="0" width="20" dist="20" width2="20" rgb="3F3F3F"/>
            <pm:line position="bottom" type="2" style="0" width="20" dist="20" width2="20" rgb="3F3F3F"/>
            <pm:line position="left" type="2" style="0" width="20" dist="20" width2="20" rgb="3F3F3F"/>
            <pm:line position="right" type="2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06464124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06464124">
            <pm:line position="bottom" type="1" style="0" width="3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06464124">
            <pm:line position="bottom" type="1" style="0" width="30" dist="20" width2="20" rgb="000000"/>
            <pm:line position="left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06464124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left" type="1" style="0" width="20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left" type="1" style="0" width="2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lef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/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left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6464124">
            <pm:line position="right" type="1" style="0" width="50" dist="20" width2="20" rgb="000000"/>
          </pm:border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14" fillId="2" borderId="1" applyNumberFormat="0" applyFont="1" applyFill="1" applyBorder="0" applyAlignment="0" applyProtection="0">
      <alignment vertical="center"/>
    </xf>
    <xf numFmtId="0" fontId="9" fillId="3" borderId="2" applyNumberFormat="0" applyFont="1" applyFill="1" applyBorder="0" applyAlignment="0" applyProtection="0">
      <alignment vertical="center"/>
    </xf>
    <xf numFmtId="0" fontId="14" fillId="4" borderId="3" applyNumberFormat="0" applyFont="1" applyFill="1" applyBorder="0" applyAlignment="0" applyProtection="0">
      <alignment vertical="center"/>
    </xf>
    <xf numFmtId="0" fontId="14" fillId="5" borderId="4" applyNumberFormat="0" applyFont="1" applyFill="1" applyBorder="0" applyAlignment="0" applyProtection="0">
      <alignment vertical="center"/>
    </xf>
    <xf numFmtId="0" fontId="9" fillId="6" borderId="5" applyNumberFormat="0" applyFont="1" applyFill="1" applyBorder="0" applyAlignment="0" applyProtection="0">
      <alignment vertical="center"/>
    </xf>
    <xf numFmtId="0" fontId="9" fillId="7" borderId="6" applyNumberFormat="0" applyFont="1" applyFill="1" applyBorder="0" applyAlignment="0" applyProtection="0">
      <alignment vertical="center"/>
    </xf>
    <xf numFmtId="0" fontId="14" fillId="8" borderId="7" applyNumberFormat="0" applyFont="1" applyFill="1" applyBorder="0" applyAlignment="0" applyProtection="0">
      <alignment vertical="center"/>
    </xf>
    <xf numFmtId="0" fontId="14" fillId="9" borderId="8" applyNumberFormat="0" applyFont="1" applyFill="1" applyBorder="0" applyAlignment="0" applyProtection="0">
      <alignment vertical="center"/>
    </xf>
    <xf numFmtId="0" fontId="9" fillId="10" borderId="9" applyNumberFormat="0" applyFont="1" applyFill="1" applyBorder="0" applyAlignment="0" applyProtection="0">
      <alignment vertical="center"/>
    </xf>
    <xf numFmtId="0" fontId="14" fillId="11" borderId="10" applyNumberFormat="0" applyFont="1" applyFill="1" applyBorder="0" applyAlignment="0" applyProtection="0">
      <alignment vertical="center"/>
    </xf>
    <xf numFmtId="0" fontId="24" fillId="12" borderId="11" applyNumberFormat="0" applyFont="1" applyFill="0" applyBorder="1" applyAlignment="0" applyProtection="0">
      <alignment vertical="center"/>
    </xf>
    <xf numFmtId="0" fontId="9" fillId="13" borderId="12" applyNumberFormat="0" applyFont="1" applyFill="1" applyBorder="0" applyAlignment="0" applyProtection="0">
      <alignment vertical="center"/>
    </xf>
    <xf numFmtId="0" fontId="14" fillId="14" borderId="13" applyNumberFormat="0" applyFont="1" applyFill="1" applyBorder="0" applyAlignment="0" applyProtection="0">
      <alignment vertical="center"/>
    </xf>
    <xf numFmtId="0" fontId="14" fillId="15" borderId="14" applyNumberFormat="0" applyFont="1" applyFill="1" applyBorder="0" applyAlignment="0" applyProtection="0">
      <alignment vertical="center"/>
    </xf>
    <xf numFmtId="0" fontId="9" fillId="16" borderId="15" applyNumberFormat="0" applyFont="1" applyFill="1" applyBorder="0" applyAlignment="0" applyProtection="0">
      <alignment vertical="center"/>
    </xf>
    <xf numFmtId="0" fontId="9" fillId="17" borderId="16" applyNumberFormat="0" applyFont="1" applyFill="1" applyBorder="0" applyAlignment="0" applyProtection="0">
      <alignment vertical="center"/>
    </xf>
    <xf numFmtId="0" fontId="14" fillId="18" borderId="17" applyNumberFormat="0" applyFont="1" applyFill="1" applyBorder="0" applyAlignment="0" applyProtection="0">
      <alignment vertical="center"/>
    </xf>
    <xf numFmtId="0" fontId="9" fillId="19" borderId="18" applyNumberFormat="0" applyFont="1" applyFill="1" applyBorder="0" applyAlignment="0" applyProtection="0">
      <alignment vertical="center"/>
    </xf>
    <xf numFmtId="0" fontId="9" fillId="20" borderId="19" applyNumberFormat="0" applyFont="1" applyFill="1" applyBorder="0" applyAlignment="0" applyProtection="0">
      <alignment vertical="center"/>
    </xf>
    <xf numFmtId="0" fontId="14" fillId="21" borderId="20" applyNumberFormat="0" applyFont="1" applyFill="1" applyBorder="0" applyAlignment="0" applyProtection="0">
      <alignment vertical="center"/>
    </xf>
    <xf numFmtId="0" fontId="22" fillId="22" borderId="21" applyNumberFormat="0" applyFont="1" applyFill="1" applyBorder="0" applyAlignment="0" applyProtection="0">
      <alignment vertical="center"/>
    </xf>
    <xf numFmtId="0" fontId="14" fillId="23" borderId="22" applyNumberFormat="0" applyFont="1" applyFill="1" applyBorder="0" applyAlignment="0" applyProtection="0">
      <alignment vertical="center"/>
    </xf>
    <xf numFmtId="0" fontId="20" fillId="24" borderId="23" applyNumberFormat="0" applyFont="1" applyFill="1" applyBorder="0" applyAlignment="0" applyProtection="0">
      <alignment vertical="center"/>
    </xf>
    <xf numFmtId="0" fontId="9" fillId="25" borderId="24" applyNumberFormat="0" applyFont="1" applyFill="1" applyBorder="0" applyAlignment="0" applyProtection="0">
      <alignment vertical="center"/>
    </xf>
    <xf numFmtId="0" fontId="18" fillId="26" borderId="25" applyNumberFormat="0" applyFont="1" applyFill="0" applyBorder="1" applyAlignment="0" applyProtection="0">
      <alignment vertical="center"/>
    </xf>
    <xf numFmtId="0" fontId="19" fillId="27" borderId="26" applyNumberFormat="0" applyFont="1" applyFill="1" applyBorder="1" applyAlignment="0" applyProtection="0">
      <alignment vertical="center"/>
    </xf>
    <xf numFmtId="165" fontId="9" fillId="0" borderId="0" applyNumberFormat="1" applyFont="0" applyFill="0" applyBorder="0" applyAlignment="0" applyProtection="0">
      <alignment vertical="center"/>
    </xf>
    <xf numFmtId="0" fontId="9" fillId="28" borderId="27" applyNumberFormat="0" applyFont="1" applyFill="1" applyBorder="0" applyAlignment="0" applyProtection="0">
      <alignment vertical="center"/>
    </xf>
    <xf numFmtId="0" fontId="9" fillId="29" borderId="28" applyNumberFormat="0" applyFont="0" applyFill="1" applyBorder="1" applyAlignment="0" applyProtection="0">
      <alignment vertical="center"/>
    </xf>
    <xf numFmtId="0" fontId="23" fillId="30" borderId="29" applyNumberFormat="0" applyFont="1" applyFill="1" applyBorder="1" applyAlignment="0" applyProtection="0">
      <alignment vertical="center"/>
    </xf>
    <xf numFmtId="0" fontId="16" fillId="0" borderId="0" applyNumberFormat="0" applyFont="1" applyFill="0" applyBorder="0" applyAlignment="0" applyProtection="0">
      <alignment vertical="center"/>
    </xf>
    <xf numFmtId="0" fontId="12" fillId="31" borderId="30" applyNumberFormat="0" applyFont="1" applyFill="1" applyBorder="1" applyAlignment="0" applyProtection="0">
      <alignment vertical="center"/>
    </xf>
    <xf numFmtId="0" fontId="25" fillId="32" borderId="31" applyNumberFormat="0" applyFont="1" applyFill="1" applyBorder="0" applyAlignment="0" applyProtection="0">
      <alignment vertical="center"/>
    </xf>
    <xf numFmtId="0" fontId="16" fillId="33" borderId="32" applyNumberFormat="0" applyFont="1" applyFill="0" applyBorder="1" applyAlignment="0" applyProtection="0">
      <alignment vertical="center"/>
    </xf>
    <xf numFmtId="0" fontId="26" fillId="0" borderId="0" applyNumberFormat="0" applyFont="1" applyFill="0" applyBorder="0" applyAlignment="0" applyProtection="0">
      <alignment vertical="center"/>
    </xf>
    <xf numFmtId="0" fontId="15" fillId="34" borderId="33" applyNumberFormat="0" applyFont="1" applyFill="0" applyBorder="1" applyAlignment="0" applyProtection="0">
      <alignment vertical="center"/>
    </xf>
    <xf numFmtId="166" fontId="9" fillId="0" borderId="0" applyNumberFormat="1" applyFont="0" applyFill="0" applyBorder="0" applyAlignment="0" applyProtection="0">
      <alignment vertical="center"/>
    </xf>
    <xf numFmtId="0" fontId="9" fillId="35" borderId="34" applyNumberFormat="0" applyFont="1" applyFill="1" applyBorder="0" applyAlignment="0" applyProtection="0">
      <alignment vertical="center"/>
    </xf>
    <xf numFmtId="0" fontId="11" fillId="0" borderId="0" applyNumberFormat="0" applyFont="1" applyFill="0" applyBorder="0" applyAlignment="0" applyProtection="0">
      <alignment vertical="center"/>
    </xf>
    <xf numFmtId="167" fontId="9" fillId="0" borderId="0" applyNumberFormat="1" applyFont="0" applyFill="0" applyBorder="0" applyAlignment="0" applyProtection="0">
      <alignment vertical="center"/>
    </xf>
    <xf numFmtId="0" fontId="10" fillId="0" borderId="0" applyNumberFormat="0" applyFont="1" applyFill="0" applyBorder="0" applyAlignment="0" applyProtection="0">
      <alignment vertical="center"/>
    </xf>
    <xf numFmtId="0" fontId="13" fillId="0" borderId="0" applyNumberFormat="0" applyFont="1" applyFill="0" applyBorder="0" applyAlignment="0" applyProtection="0">
      <alignment vertical="center"/>
    </xf>
    <xf numFmtId="0" fontId="21" fillId="34" borderId="33" applyNumberFormat="0" applyFont="1" applyFill="0" applyBorder="1" applyAlignment="0" applyProtection="0">
      <alignment vertical="center"/>
    </xf>
    <xf numFmtId="164" fontId="9" fillId="0" borderId="0" applyNumberFormat="1" applyFont="0" applyFill="0" applyBorder="0" applyAlignment="0" applyProtection="0">
      <alignment vertical="center"/>
    </xf>
    <xf numFmtId="0" fontId="17" fillId="36" borderId="35" applyNumberFormat="0" applyFont="1" applyFill="1" applyBorder="1" applyAlignment="0" applyProtection="0">
      <alignment vertical="center"/>
    </xf>
    <xf numFmtId="0" fontId="14" fillId="37" borderId="36" applyNumberFormat="0" applyFont="1" applyFill="1" applyBorder="0" applyAlignment="0" applyProtection="0">
      <alignment vertical="center"/>
    </xf>
    <xf numFmtId="9" fontId="9" fillId="0" borderId="0" applyNumberFormat="1" applyFont="0" applyFill="0" applyBorder="0" applyAlignment="0" applyProtection="0">
      <alignment vertical="center"/>
    </xf>
    <xf numFmtId="0" fontId="8" fillId="0" borderId="0" applyNumberFormat="0" applyFont="1" applyFill="0" applyBorder="0" applyAlignment="0" applyProtection="0">
      <alignment vertical="center"/>
    </xf>
  </cellStyleXfs>
  <cellXfs count="166">
    <xf numFmtId="0" fontId="0" fillId="0" borderId="0" xfId="0"/>
    <xf numFmtId="0" fontId="14" fillId="2" borderId="1" xfId="1">
      <alignment vertical="center"/>
    </xf>
    <xf numFmtId="0" fontId="9" fillId="3" borderId="2" xfId="2">
      <alignment vertical="center"/>
    </xf>
    <xf numFmtId="0" fontId="14" fillId="4" borderId="3" xfId="3">
      <alignment vertical="center"/>
    </xf>
    <xf numFmtId="0" fontId="14" fillId="5" borderId="4" xfId="4">
      <alignment vertical="center"/>
    </xf>
    <xf numFmtId="0" fontId="9" fillId="6" borderId="5" xfId="5">
      <alignment vertical="center"/>
    </xf>
    <xf numFmtId="0" fontId="9" fillId="7" borderId="6" xfId="6">
      <alignment vertical="center"/>
    </xf>
    <xf numFmtId="0" fontId="14" fillId="8" borderId="7" xfId="7">
      <alignment vertical="center"/>
    </xf>
    <xf numFmtId="0" fontId="14" fillId="9" borderId="8" xfId="8">
      <alignment vertical="center"/>
    </xf>
    <xf numFmtId="0" fontId="9" fillId="10" borderId="9" xfId="9">
      <alignment vertical="center"/>
    </xf>
    <xf numFmtId="0" fontId="14" fillId="11" borderId="10" xfId="10">
      <alignment vertical="center"/>
    </xf>
    <xf numFmtId="0" fontId="24" fillId="0" borderId="11" xfId="11">
      <alignment vertical="center"/>
    </xf>
    <xf numFmtId="0" fontId="9" fillId="13" borderId="12" xfId="12">
      <alignment vertical="center"/>
    </xf>
    <xf numFmtId="0" fontId="14" fillId="14" borderId="13" xfId="13">
      <alignment vertical="center"/>
    </xf>
    <xf numFmtId="0" fontId="14" fillId="15" borderId="14" xfId="14">
      <alignment vertical="center"/>
    </xf>
    <xf numFmtId="0" fontId="9" fillId="16" borderId="15" xfId="15">
      <alignment vertical="center"/>
    </xf>
    <xf numFmtId="0" fontId="9" fillId="17" borderId="16" xfId="16">
      <alignment vertical="center"/>
    </xf>
    <xf numFmtId="0" fontId="14" fillId="18" borderId="17" xfId="17">
      <alignment vertical="center"/>
    </xf>
    <xf numFmtId="0" fontId="9" fillId="19" borderId="18" xfId="18">
      <alignment vertical="center"/>
    </xf>
    <xf numFmtId="0" fontId="9" fillId="20" borderId="19" xfId="19">
      <alignment vertical="center"/>
    </xf>
    <xf numFmtId="0" fontId="14" fillId="21" borderId="20" xfId="20">
      <alignment vertical="center"/>
    </xf>
    <xf numFmtId="0" fontId="22" fillId="22" borderId="21" xfId="21">
      <alignment vertical="center"/>
    </xf>
    <xf numFmtId="0" fontId="14" fillId="23" borderId="22" xfId="22">
      <alignment vertical="center"/>
    </xf>
    <xf numFmtId="0" fontId="20" fillId="24" borderId="23" xfId="23">
      <alignment vertical="center"/>
    </xf>
    <xf numFmtId="0" fontId="9" fillId="25" borderId="24" xfId="24">
      <alignment vertical="center"/>
    </xf>
    <xf numFmtId="0" fontId="18" fillId="0" borderId="25" xfId="25">
      <alignment vertical="center"/>
    </xf>
    <xf numFmtId="0" fontId="19" fillId="27" borderId="26" xfId="26">
      <alignment vertical="center"/>
    </xf>
    <xf numFmtId="165" fontId="9" fillId="0" borderId="0" xfId="27">
      <alignment vertical="center"/>
    </xf>
    <xf numFmtId="0" fontId="9" fillId="28" borderId="27" xfId="28">
      <alignment vertical="center"/>
    </xf>
    <xf numFmtId="0" fontId="9" fillId="29" borderId="28" xfId="29">
      <alignment vertical="center"/>
    </xf>
    <xf numFmtId="0" fontId="23" fillId="30" borderId="29" xfId="30">
      <alignment vertical="center"/>
    </xf>
    <xf numFmtId="0" fontId="16" fillId="0" borderId="0" xfId="31">
      <alignment vertical="center"/>
    </xf>
    <xf numFmtId="0" fontId="12" fillId="31" borderId="30" xfId="32">
      <alignment vertical="center"/>
    </xf>
    <xf numFmtId="0" fontId="25" fillId="32" borderId="31" xfId="33">
      <alignment vertical="center"/>
    </xf>
    <xf numFmtId="0" fontId="16" fillId="0" borderId="32" xfId="34">
      <alignment vertical="center"/>
    </xf>
    <xf numFmtId="0" fontId="26" fillId="0" borderId="0" xfId="35">
      <alignment vertical="center"/>
    </xf>
    <xf numFmtId="0" fontId="15" fillId="0" borderId="33" xfId="36">
      <alignment vertical="center"/>
    </xf>
    <xf numFmtId="166" fontId="9" fillId="0" borderId="0" xfId="37">
      <alignment vertical="center"/>
    </xf>
    <xf numFmtId="0" fontId="9" fillId="35" borderId="34" xfId="38">
      <alignment vertical="center"/>
    </xf>
    <xf numFmtId="0" fontId="11" fillId="0" borderId="0" xfId="39">
      <alignment vertical="center"/>
    </xf>
    <xf numFmtId="167" fontId="9" fillId="0" borderId="0" xfId="40">
      <alignment vertical="center"/>
    </xf>
    <xf numFmtId="0" fontId="10" fillId="0" borderId="0" xfId="41">
      <alignment vertical="center"/>
    </xf>
    <xf numFmtId="0" fontId="13" fillId="0" borderId="0" xfId="42">
      <alignment vertical="center"/>
    </xf>
    <xf numFmtId="0" fontId="21" fillId="0" borderId="33" xfId="43">
      <alignment vertical="center"/>
    </xf>
    <xf numFmtId="164" fontId="9" fillId="0" borderId="0" xfId="44">
      <alignment vertical="center"/>
    </xf>
    <xf numFmtId="0" fontId="17" fillId="36" borderId="35" xfId="45">
      <alignment vertical="center"/>
    </xf>
    <xf numFmtId="0" fontId="14" fillId="37" borderId="36" xfId="46">
      <alignment vertical="center"/>
    </xf>
    <xf numFmtId="9" fontId="9" fillId="0" borderId="0" xfId="47">
      <alignment vertical="center"/>
    </xf>
    <xf numFmtId="0" fontId="8" fillId="0" borderId="0" xfId="48">
      <alignment vertical="center"/>
    </xf>
    <xf numFmtId="0" fontId="0" fillId="0" borderId="37" xfId="0" applyFill="1" applyBorder="1"/>
    <xf numFmtId="0" fontId="0" fillId="0" borderId="0" xfId="0"/>
    <xf numFmtId="0" fontId="0" fillId="0" borderId="0" xfId="0"/>
    <xf numFmtId="0" fontId="2" fillId="0" borderId="0" xfId="0" applyFont="1"/>
    <xf numFmtId="0" fontId="0" fillId="0" borderId="38" xfId="0" applyFill="1" applyBorder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/>
    <xf numFmtId="2" fontId="0" fillId="0" borderId="39" xfId="0" applyNumberFormat="1" applyFill="1" applyBorder="1"/>
    <xf numFmtId="0" fontId="0" fillId="0" borderId="38" xfId="0" applyFill="1" applyBorder="1"/>
    <xf numFmtId="2" fontId="0" fillId="0" borderId="0" xfId="0" applyNumberFormat="1"/>
    <xf numFmtId="10" fontId="0" fillId="0" borderId="0" xfId="0" applyNumberFormat="1"/>
    <xf numFmtId="0" fontId="3" fillId="0" borderId="38" xfId="0" applyFont="1" applyFill="1" applyBorder="1" applyAlignment="1">
      <alignment vertical="center"/>
    </xf>
    <xf numFmtId="0" fontId="3" fillId="0" borderId="0" xfId="0" applyFont="1"/>
    <xf numFmtId="49" fontId="3" fillId="0" borderId="38" xfId="0" applyNumberFormat="1" applyFont="1" applyFill="1" applyBorder="1"/>
    <xf numFmtId="0" fontId="3" fillId="0" borderId="0" xfId="0" applyFont="1" applyAlignment="1">
      <alignment horizontal="left"/>
    </xf>
    <xf numFmtId="0" fontId="2" fillId="0" borderId="40" xfId="0" applyFont="1" applyFill="1" applyBorder="1" applyAlignment="1">
      <alignment vertical="center"/>
    </xf>
    <xf numFmtId="0" fontId="2" fillId="0" borderId="41" xfId="0" applyFont="1" applyFill="1" applyBorder="1" applyAlignment="1">
      <alignment wrapText="1"/>
    </xf>
    <xf numFmtId="49" fontId="2" fillId="0" borderId="40" xfId="0" applyNumberFormat="1" applyFont="1" applyFill="1" applyBorder="1" applyAlignment="1">
      <alignment wrapText="1"/>
    </xf>
    <xf numFmtId="0" fontId="2" fillId="0" borderId="41" xfId="0" applyFont="1" applyFill="1" applyBorder="1"/>
    <xf numFmtId="0" fontId="2" fillId="43" borderId="42" xfId="0" applyFont="1" applyFill="1" applyBorder="1" applyAlignment="1">
      <alignment vertical="center" wrapText="1"/>
    </xf>
    <xf numFmtId="0" fontId="2" fillId="44" borderId="43" xfId="0" applyFont="1" applyFill="1" applyAlignment="1">
      <alignment vertical="center"/>
    </xf>
    <xf numFmtId="0" fontId="2" fillId="43" borderId="42" xfId="0" applyFont="1" applyFill="1" applyBorder="1" applyAlignment="1">
      <alignment vertical="center"/>
    </xf>
    <xf numFmtId="0" fontId="2" fillId="44" borderId="43" xfId="0" applyFont="1" applyFill="1"/>
    <xf numFmtId="0" fontId="0" fillId="0" borderId="38" xfId="0" applyFill="1" applyBorder="1" applyAlignment="1">
      <alignment horizontal="right" vertical="center"/>
    </xf>
    <xf numFmtId="0" fontId="0" fillId="0" borderId="0" xfId="0" applyAlignment="1">
      <alignment vertical="center" wrapText="1"/>
    </xf>
    <xf numFmtId="49" fontId="0" fillId="0" borderId="38" xfId="0" applyNumberFormat="1" applyFill="1" applyBorder="1" applyAlignment="1">
      <alignment wrapText="1"/>
    </xf>
    <xf numFmtId="0" fontId="0" fillId="0" borderId="38" xfId="0" applyFill="1" applyBorder="1" applyAlignment="1">
      <alignment vertical="center"/>
    </xf>
    <xf numFmtId="49" fontId="0" fillId="0" borderId="38" xfId="0" applyNumberFormat="1" applyFill="1" applyBorder="1"/>
    <xf numFmtId="0" fontId="0" fillId="44" borderId="43" xfId="0" applyFill="1"/>
    <xf numFmtId="0" fontId="0" fillId="0" borderId="0" xfId="0" applyAlignment="1">
      <alignment wrapText="1"/>
    </xf>
    <xf numFmtId="0" fontId="2" fillId="45" borderId="44" xfId="0" applyFont="1" applyFill="1" applyBorder="1" applyAlignment="1">
      <alignment vertical="center" wrapText="1"/>
    </xf>
    <xf numFmtId="0" fontId="2" fillId="46" borderId="45" xfId="0" applyFont="1" applyFill="1" applyAlignment="1">
      <alignment vertical="center"/>
    </xf>
    <xf numFmtId="0" fontId="2" fillId="45" borderId="44" xfId="0" applyFont="1" applyFill="1" applyBorder="1" applyAlignment="1">
      <alignment vertical="center"/>
    </xf>
    <xf numFmtId="0" fontId="2" fillId="46" borderId="45" xfId="0" applyFont="1" applyFill="1"/>
    <xf numFmtId="0" fontId="0" fillId="0" borderId="0" xfId="0" applyAlignment="1">
      <alignment vertical="center"/>
    </xf>
    <xf numFmtId="0" fontId="2" fillId="47" borderId="46" xfId="0" applyFont="1" applyFill="1" applyBorder="1" applyAlignment="1">
      <alignment vertical="center" wrapText="1"/>
    </xf>
    <xf numFmtId="0" fontId="2" fillId="48" borderId="47" xfId="0" applyFont="1" applyFill="1" applyAlignment="1">
      <alignment vertical="center"/>
    </xf>
    <xf numFmtId="0" fontId="2" fillId="47" borderId="46" xfId="0" applyFont="1" applyFill="1" applyBorder="1" applyAlignment="1">
      <alignment vertical="center"/>
    </xf>
    <xf numFmtId="0" fontId="2" fillId="48" borderId="47" xfId="0" applyFont="1" applyFill="1"/>
    <xf numFmtId="0" fontId="0" fillId="0" borderId="38" xfId="0" applyFill="1" applyBorder="1" applyAlignment="1">
      <alignment vertical="center"/>
    </xf>
    <xf numFmtId="0" fontId="0" fillId="0" borderId="0" xfId="0" applyAlignment="1">
      <alignment wrapText="1"/>
    </xf>
    <xf numFmtId="49" fontId="0" fillId="0" borderId="38" xfId="0" applyNumberFormat="1" applyFill="1" applyBorder="1" applyAlignment="1">
      <alignment wrapText="1"/>
    </xf>
    <xf numFmtId="0" fontId="0" fillId="0" borderId="0" xfId="0" applyAlignment="1">
      <alignment vertical="center"/>
    </xf>
    <xf numFmtId="0" fontId="4" fillId="0" borderId="39" xfId="0" applyFont="1" applyFill="1" applyBorder="1" applyAlignment="1">
      <alignment horizontal="left"/>
    </xf>
    <xf numFmtId="0" fontId="2" fillId="0" borderId="37" xfId="0" applyFont="1" applyFill="1" applyBorder="1"/>
    <xf numFmtId="2" fontId="2" fillId="0" borderId="37" xfId="0" applyNumberFormat="1" applyFont="1" applyFill="1" applyBorder="1"/>
    <xf numFmtId="0" fontId="0" fillId="50" borderId="49" xfId="0" applyFill="1" applyBorder="1"/>
    <xf numFmtId="2" fontId="0" fillId="0" borderId="0" xfId="0" applyNumberFormat="1"/>
    <xf numFmtId="2" fontId="0" fillId="0" borderId="39" xfId="0" applyNumberFormat="1" applyFill="1" applyBorder="1"/>
    <xf numFmtId="2" fontId="0" fillId="50" borderId="49" xfId="0" applyNumberFormat="1" applyFill="1" applyBorder="1"/>
    <xf numFmtId="2" fontId="0" fillId="51" borderId="50" xfId="0" applyNumberFormat="1" applyFill="1" applyBorder="1"/>
    <xf numFmtId="2" fontId="0" fillId="52" borderId="51" xfId="0" applyNumberFormat="1" applyFill="1" applyBorder="1"/>
    <xf numFmtId="2" fontId="0" fillId="0" borderId="0" xfId="0" applyNumberFormat="1"/>
    <xf numFmtId="0" fontId="3" fillId="0" borderId="38" xfId="0" applyFont="1" applyFill="1" applyBorder="1"/>
    <xf numFmtId="2" fontId="3" fillId="0" borderId="0" xfId="0" applyNumberFormat="1" applyFont="1" applyAlignment="1">
      <alignment horizontal="center"/>
    </xf>
    <xf numFmtId="0" fontId="2" fillId="0" borderId="40" xfId="0" applyFont="1" applyFill="1" applyBorder="1"/>
    <xf numFmtId="2" fontId="2" fillId="0" borderId="37" xfId="0" applyNumberFormat="1" applyFont="1" applyFill="1" applyBorder="1" applyAlignment="1">
      <alignment wrapText="1"/>
    </xf>
    <xf numFmtId="0" fontId="2" fillId="43" borderId="42" xfId="0" applyFont="1" applyFill="1" applyBorder="1"/>
    <xf numFmtId="2" fontId="0" fillId="44" borderId="43" xfId="0" applyNumberFormat="1" applyFill="1"/>
    <xf numFmtId="0" fontId="0" fillId="0" borderId="38" xfId="0" applyFill="1" applyBorder="1"/>
    <xf numFmtId="2" fontId="0" fillId="0" borderId="0" xfId="0" applyNumberFormat="1"/>
    <xf numFmtId="0" fontId="0" fillId="43" borderId="42" xfId="0" applyFill="1" applyBorder="1"/>
    <xf numFmtId="0" fontId="5" fillId="0" borderId="0" xfId="0" applyFont="1"/>
    <xf numFmtId="0" fontId="2" fillId="45" borderId="44" xfId="0" applyFont="1" applyFill="1" applyBorder="1"/>
    <xf numFmtId="2" fontId="0" fillId="46" borderId="45" xfId="0" applyNumberFormat="1" applyFill="1"/>
    <xf numFmtId="2" fontId="2" fillId="46" borderId="45" xfId="0" applyNumberFormat="1" applyFont="1" applyFill="1" applyAlignment="1">
      <alignment vertical="center"/>
    </xf>
    <xf numFmtId="0" fontId="2" fillId="47" borderId="46" xfId="0" applyFont="1" applyFill="1" applyBorder="1"/>
    <xf numFmtId="2" fontId="0" fillId="48" borderId="47" xfId="0" applyNumberFormat="1" applyFill="1"/>
    <xf numFmtId="0" fontId="0" fillId="0" borderId="38" xfId="0" applyFill="1" applyBorder="1"/>
    <xf numFmtId="2" fontId="0" fillId="0" borderId="0" xfId="0" applyNumberFormat="1"/>
    <xf numFmtId="10" fontId="0" fillId="44" borderId="43" xfId="0" applyNumberFormat="1" applyFill="1"/>
    <xf numFmtId="10" fontId="0" fillId="0" borderId="0" xfId="0" applyNumberFormat="1"/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/>
    <xf numFmtId="0" fontId="6" fillId="0" borderId="0" xfId="0" applyFont="1"/>
    <xf numFmtId="10" fontId="0" fillId="46" borderId="45" xfId="0" applyNumberFormat="1" applyFill="1"/>
    <xf numFmtId="0" fontId="5" fillId="0" borderId="0" xfId="0" applyFont="1"/>
    <xf numFmtId="10" fontId="0" fillId="48" borderId="47" xfId="0" applyNumberFormat="1" applyFill="1"/>
    <xf numFmtId="10" fontId="0" fillId="0" borderId="0" xfId="0" applyNumberFormat="1"/>
    <xf numFmtId="0" fontId="2" fillId="53" borderId="52" xfId="0" applyFont="1" applyFill="1" applyBorder="1" applyAlignment="1">
      <alignment vertical="center" wrapText="1"/>
    </xf>
    <xf numFmtId="0" fontId="0" fillId="54" borderId="53" xfId="0" applyFill="1" applyAlignment="1">
      <alignment vertical="center"/>
    </xf>
    <xf numFmtId="0" fontId="0" fillId="53" borderId="52" xfId="0" applyFill="1" applyBorder="1" applyAlignment="1">
      <alignment vertical="center"/>
    </xf>
    <xf numFmtId="0" fontId="2" fillId="54" borderId="53" xfId="0" applyFont="1" applyFill="1"/>
    <xf numFmtId="0" fontId="2" fillId="0" borderId="38" xfId="0" applyFont="1" applyFill="1" applyBorder="1" applyAlignment="1">
      <alignment vertical="center"/>
    </xf>
    <xf numFmtId="0" fontId="2" fillId="55" borderId="54" xfId="0" applyFont="1" applyFill="1" applyBorder="1" applyAlignment="1">
      <alignment wrapText="1"/>
    </xf>
    <xf numFmtId="0" fontId="2" fillId="56" borderId="55" xfId="0" applyFont="1" applyFill="1" applyBorder="1" applyAlignment="1">
      <alignment vertical="center"/>
    </xf>
    <xf numFmtId="0" fontId="2" fillId="57" borderId="56" xfId="0" applyFont="1" applyFill="1"/>
    <xf numFmtId="0" fontId="2" fillId="0" borderId="57" xfId="0" applyFont="1" applyFill="1" applyBorder="1" applyAlignment="1">
      <alignment wrapText="1"/>
    </xf>
    <xf numFmtId="0" fontId="2" fillId="0" borderId="57" xfId="0" applyFont="1" applyFill="1" applyBorder="1" applyAlignment="1">
      <alignment wrapText="1"/>
    </xf>
    <xf numFmtId="0" fontId="2" fillId="57" borderId="56" xfId="0" applyFont="1" applyFill="1" applyAlignment="1">
      <alignment vertical="center" wrapText="1"/>
    </xf>
    <xf numFmtId="0" fontId="0" fillId="57" borderId="56" xfId="0" applyFill="1"/>
    <xf numFmtId="0" fontId="2" fillId="59" borderId="58" xfId="0" applyFont="1" applyFill="1" applyBorder="1" applyAlignment="1">
      <alignment wrapText="1"/>
    </xf>
    <xf numFmtId="0" fontId="0" fillId="60" borderId="59" xfId="0" applyFill="1"/>
    <xf numFmtId="0" fontId="0" fillId="59" borderId="58" xfId="0" applyFill="1" applyBorder="1"/>
    <xf numFmtId="49" fontId="0" fillId="0" borderId="60" xfId="0" applyNumberFormat="1" applyFill="1" applyBorder="1"/>
    <xf numFmtId="0" fontId="7" fillId="62" borderId="61" xfId="0" applyFont="1" applyFill="1" applyBorder="1" applyAlignment="1">
      <alignment vertical="center"/>
    </xf>
    <xf numFmtId="2" fontId="2" fillId="54" borderId="53" xfId="0" applyNumberFormat="1" applyFont="1" applyFill="1"/>
    <xf numFmtId="2" fontId="0" fillId="63" borderId="62" xfId="0" applyNumberFormat="1" applyFill="1" applyBorder="1"/>
    <xf numFmtId="2" fontId="0" fillId="64" borderId="63" xfId="0" applyNumberFormat="1" applyFill="1" applyBorder="1"/>
    <xf numFmtId="2" fontId="0" fillId="65" borderId="64" xfId="0" applyNumberFormat="1" applyFill="1" applyBorder="1"/>
    <xf numFmtId="2" fontId="2" fillId="44" borderId="43" xfId="0" applyNumberFormat="1" applyFont="1" applyFill="1"/>
    <xf numFmtId="0" fontId="5" fillId="0" borderId="38" xfId="0" applyFont="1" applyFill="1" applyBorder="1"/>
    <xf numFmtId="49" fontId="2" fillId="53" borderId="52" xfId="0" applyNumberFormat="1" applyFont="1" applyFill="1" applyBorder="1"/>
    <xf numFmtId="2" fontId="0" fillId="54" borderId="53" xfId="0" applyNumberFormat="1" applyFill="1"/>
    <xf numFmtId="49" fontId="2" fillId="56" borderId="55" xfId="0" applyNumberFormat="1" applyFont="1" applyFill="1" applyBorder="1"/>
    <xf numFmtId="2" fontId="0" fillId="57" borderId="56" xfId="0" applyNumberFormat="1" applyFill="1"/>
    <xf numFmtId="0" fontId="0" fillId="56" borderId="55" xfId="0" applyFill="1" applyBorder="1"/>
    <xf numFmtId="0" fontId="0" fillId="66" borderId="65" xfId="0" applyFill="1" applyBorder="1"/>
    <xf numFmtId="2" fontId="0" fillId="60" borderId="59" xfId="0" applyNumberFormat="1" applyFill="1"/>
    <xf numFmtId="10" fontId="2" fillId="44" borderId="43" xfId="0" applyNumberFormat="1" applyFont="1" applyFill="1"/>
    <xf numFmtId="0" fontId="0" fillId="54" borderId="53" xfId="0" applyFill="1"/>
    <xf numFmtId="10" fontId="0" fillId="54" borderId="53" xfId="0" applyNumberFormat="1" applyFill="1"/>
    <xf numFmtId="10" fontId="0" fillId="57" borderId="56" xfId="0" applyNumberFormat="1" applyFill="1"/>
    <xf numFmtId="10" fontId="2" fillId="0" borderId="0" xfId="0" applyNumberFormat="1" applyFont="1"/>
    <xf numFmtId="2" fontId="27" fillId="0" borderId="48" xfId="0" applyNumberFormat="1" applyFont="1" applyFill="1" applyBorder="1" applyAlignment="1">
      <alignment wrapText="1"/>
    </xf>
  </cellXfs>
  <cellStyles count="49">
    <cellStyle name="Normal" xfId="0" builtinId="0" customBuiltin="1"/>
    <cellStyle name="60% - Accent6" xfId="1" builtinId="52" customBuiltin="1"/>
    <cellStyle name="40% - Accent6" xfId="2" builtinId="51" customBuiltin="1"/>
    <cellStyle name="60% - Accent5" xfId="3" builtinId="48" customBuiltin="1"/>
    <cellStyle name="Accent6" xfId="4" builtinId="49" customBuiltin="1"/>
    <cellStyle name="40% - Accent5" xfId="5" builtinId="47" customBuiltin="1"/>
    <cellStyle name="20% - Accent5" xfId="6" builtinId="46" customBuiltin="1"/>
    <cellStyle name="60% - Accent4" xfId="7" builtinId="44" customBuiltin="1"/>
    <cellStyle name="Accent5" xfId="8" builtinId="45" customBuiltin="1"/>
    <cellStyle name="40% - Accent4" xfId="9" builtinId="43" customBuiltin="1"/>
    <cellStyle name="Accent4" xfId="10" builtinId="41" customBuiltin="1"/>
    <cellStyle name="Linked Cell" xfId="11" builtinId="24" customBuiltin="1"/>
    <cellStyle name="40% - Accent3" xfId="12" builtinId="39" customBuiltin="1"/>
    <cellStyle name="60% - Accent2" xfId="13" builtinId="36" customBuiltin="1"/>
    <cellStyle name="Accent3" xfId="14" builtinId="37" customBuiltin="1"/>
    <cellStyle name="40% - Accent2" xfId="15" builtinId="35" customBuiltin="1"/>
    <cellStyle name="20% - Accent2" xfId="16" builtinId="34" customBuiltin="1"/>
    <cellStyle name="Accent2" xfId="17" builtinId="33" customBuiltin="1"/>
    <cellStyle name="40% - Accent1" xfId="18" builtinId="31" customBuiltin="1"/>
    <cellStyle name="20% - Accent1" xfId="19" builtinId="30" customBuiltin="1"/>
    <cellStyle name="Accent1" xfId="20" builtinId="29" customBuiltin="1"/>
    <cellStyle name="Neutral" xfId="21" builtinId="28" customBuiltin="1"/>
    <cellStyle name="60% - Accent1" xfId="22" builtinId="32" customBuiltin="1"/>
    <cellStyle name="Bad" xfId="23" builtinId="27" customBuiltin="1"/>
    <cellStyle name="20% - Accent4" xfId="24" builtinId="42" customBuiltin="1"/>
    <cellStyle name="Total" xfId="25" builtinId="25" customBuiltin="1"/>
    <cellStyle name="Output" xfId="26" builtinId="21" customBuiltin="1"/>
    <cellStyle name="Currency" xfId="27" builtinId="4" customBuiltin="1"/>
    <cellStyle name="20% - Accent3" xfId="28" builtinId="38" customBuiltin="1"/>
    <cellStyle name="Note" xfId="29" builtinId="10" customBuiltin="1"/>
    <cellStyle name="Input" xfId="30" builtinId="20" customBuiltin="1"/>
    <cellStyle name="Heading 4" xfId="31" builtinId="19" customBuiltin="1"/>
    <cellStyle name="Calculation" xfId="32" builtinId="22" customBuiltin="1"/>
    <cellStyle name="Good" xfId="33" builtinId="26" customBuiltin="1"/>
    <cellStyle name="Heading 3" xfId="34" builtinId="18" customBuiltin="1"/>
    <cellStyle name="Explanatory Text" xfId="35" builtinId="53" customBuiltin="1"/>
    <cellStyle name="Heading 1" xfId="36" builtinId="16" customBuiltin="1"/>
    <cellStyle name="Comma [0]" xfId="37" builtinId="6" customBuiltin="1"/>
    <cellStyle name="20% - Accent6" xfId="38" builtinId="50" customBuiltin="1"/>
    <cellStyle name="Title" xfId="39" builtinId="15" customBuiltin="1"/>
    <cellStyle name="Currency [0]" xfId="40" builtinId="7" customBuiltin="1"/>
    <cellStyle name="Warning Text" xfId="41" builtinId="11" customBuiltin="1"/>
    <cellStyle name="Followed Hyperlink" xfId="42" builtinId="9" customBuiltin="1"/>
    <cellStyle name="Heading 2" xfId="43" builtinId="17" customBuiltin="1"/>
    <cellStyle name="Comma" xfId="44" builtinId="3" customBuiltin="1"/>
    <cellStyle name="Check Cell" xfId="45" builtinId="23" customBuiltin="1"/>
    <cellStyle name="60% - Accent3" xfId="46" builtinId="40" customBuiltin="1"/>
    <cellStyle name="Percent" xfId="47" builtinId="5" customBuiltin="1"/>
    <cellStyle name="Hyperlink" xfId="48" builtinId="8" customBuiltin="1"/>
  </cellStyles>
  <tableStyles count="0"/>
  <extLst>
    <ext uri="smNativeData">
      <pm:charStyles xmlns:pm="smNativeData" id="1606464124" count="1">
        <pm:charStyle name="Normalny" fontId="0" Id="1"/>
      </pm:charStyles>
      <pm:colors xmlns:pm="smNativeData" id="1606464124" count="50">
        <pm:color name="Kolor 24" rgb="00B050"/>
        <pm:color name="Kolor 25" rgb="EEECE1"/>
        <pm:color name="Kolor 26" rgb="FA7D00"/>
        <pm:color name="Kolor 27" rgb="800080"/>
        <pm:color name="Kolor 28" rgb="3F3F3F"/>
        <pm:color name="Kolor 29" rgb="9C0006"/>
        <pm:color name="Kolor 30" rgb="9C6500"/>
        <pm:color name="Kolor 31" rgb="3F3F76"/>
        <pm:color name="Kolor 32" rgb="006100"/>
        <pm:color name="Kolor 33" rgb="E0FFFF"/>
        <pm:color name="Kolor 34" rgb="DDD9C4"/>
        <pm:color name="Kolor 35" rgb="FFE0FF"/>
        <pm:color name="Kolor 36" rgb="FFFFE0"/>
        <pm:color name="Kolor 37" rgb="F0F0E0"/>
        <pm:color name="Kolor 38" rgb="FFE0E0"/>
        <pm:color name="Kolor 39" rgb="EBF1DE"/>
        <pm:color name="Kolor 40" rgb="CCC0DA"/>
        <pm:color name="Kolor 41" rgb="F2F2F2"/>
        <pm:color name="Kolor 42" rgb="95B3D7"/>
        <pm:color name="Kolor 43" rgb="FFFFCC"/>
        <pm:color name="Kolor 44" rgb="F79646"/>
        <pm:color name="Kolor 45" rgb="A5A5A5"/>
        <pm:color name="Kolor 46" rgb="FFC7CE"/>
        <pm:color name="Kolor 47" rgb="F2DCDB"/>
        <pm:color name="Kolor 48" rgb="EBF1DC"/>
        <pm:color name="Kolor 49" rgb="FFEB9C"/>
        <pm:color name="Kolor 50" rgb="B7DEE8"/>
        <pm:color name="Kolor 51" rgb="FDE9D9"/>
        <pm:color name="Kolor 52" rgb="FFCC99"/>
        <pm:color name="Kolor 53" rgb="E6B8B7"/>
        <pm:color name="Kolor 54" rgb="9BBB59"/>
        <pm:color name="Kolor 55" rgb="DA9694"/>
        <pm:color name="Kolor 56" rgb="B8CCE4"/>
        <pm:color name="Kolor 57" rgb="C0504D"/>
        <pm:color name="Kolor 58" rgb="DCE6F1"/>
        <pm:color name="Kolor 59" rgb="C2D69A"/>
        <pm:color name="Kolor 60" rgb="8064A2"/>
        <pm:color name="Kolor 61" rgb="C6EFCE"/>
        <pm:color name="Kolor 62" rgb="92CDDC"/>
        <pm:color name="Kolor 63" rgb="4BACC6"/>
        <pm:color name="Kolor 64" rgb="DAEEF3"/>
        <pm:color name="Kolor 65" rgb="B1A0C7"/>
        <pm:color name="Kolor 66" rgb="FABF8F"/>
        <pm:color name="Kolor 67" rgb="4F81BD"/>
        <pm:color name="Kolor 68" rgb="D7E3BB"/>
        <pm:color name="Kolor 69" rgb="FCD5B4"/>
        <pm:color name="Kolor 70" rgb="E4DFEC"/>
        <pm:color name="Kolor 71" rgb="A6BEDD"/>
        <pm:color name="Kolor 72" rgb="B2B2B2"/>
        <pm:color name="Kolor 73" rgb="FF800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4"/>
  <sheetViews>
    <sheetView tabSelected="1" view="normal" workbookViewId="0">
      <pane ySplit="2" topLeftCell="A65" activePane="bottomLeft" state="frozen"/>
      <selection pane="bottomLeft" activeCell="H2" sqref="H2"/>
    </sheetView>
  </sheetViews>
  <sheetFormatPr baseColWidth="9" defaultColWidth="10.000000" defaultRowHeight="13.45"/>
  <cols>
    <col min="1" max="1" width="73.153153" customWidth="1" style="53"/>
    <col min="2" max="2" width="35.315315" customWidth="1" style="54"/>
    <col min="3" max="3" width="36.126126" customWidth="1" style="53"/>
    <col min="4" max="4" width="10.855856" customWidth="1"/>
    <col min="5" max="5" width="7.801802" customWidth="1"/>
    <col min="6" max="6" width="8.297297" customWidth="1"/>
    <col min="7" max="7" width="7.279279" customWidth="1" style="55"/>
    <col min="8" max="8" width="8.144144" customWidth="1" style="56"/>
    <col min="10" max="10" width="10.558559" customWidth="1"/>
    <col min="11" max="11" width="10.000000" style="57"/>
    <col min="12" max="12" width="8.144144" customWidth="1" style="58"/>
    <col min="13" max="13" width="10.216216" customWidth="1" style="59"/>
    <col min="14" max="14" width="8.144144" customWidth="1" style="55"/>
    <col min="17" max="17" width="11.387387" customWidth="1"/>
  </cols>
  <sheetData>
    <row r="1" spans="1:14">
      <c r="A1" s="60" t="s">
        <v>0</v>
      </c>
      <c r="B1" s="61" t="s">
        <v>1</v>
      </c>
      <c r="C1" s="62"/>
      <c r="D1" s="63" t="s">
        <v>2</v>
      </c>
      <c r="E1" s="63"/>
      <c r="F1" s="63"/>
      <c r="G1" s="63"/>
      <c r="H1" s="92"/>
      <c r="I1" s="61" t="s">
        <v>3</v>
      </c>
      <c r="J1" s="61"/>
      <c r="K1" s="102"/>
      <c r="L1" s="103" t="s">
        <v>4</v>
      </c>
      <c r="M1" s="103"/>
      <c r="N1" s="103"/>
    </row>
    <row r="2" spans="1:14" s="49" customFormat="1" ht="13.85">
      <c r="A2" s="64"/>
      <c r="B2" s="65" t="s">
        <v>5</v>
      </c>
      <c r="C2" s="66" t="s">
        <v>6</v>
      </c>
      <c r="D2" s="67" t="s">
        <v>7</v>
      </c>
      <c r="E2" s="93" t="s">
        <v>8</v>
      </c>
      <c r="F2" s="93" t="s">
        <v>9</v>
      </c>
      <c r="G2" s="94" t="s">
        <v>10</v>
      </c>
      <c r="H2" s="165" t="s">
        <v>11</v>
      </c>
      <c r="I2" s="93" t="s">
        <v>12</v>
      </c>
      <c r="J2" s="93" t="s">
        <v>13</v>
      </c>
      <c r="K2" s="104" t="s">
        <v>14</v>
      </c>
      <c r="L2" s="105" t="s">
        <v>15</v>
      </c>
      <c r="M2" s="94" t="s">
        <v>16</v>
      </c>
      <c r="N2" s="105" t="s">
        <v>17</v>
      </c>
    </row>
    <row r="3" spans="1:14" s="50" customFormat="1">
      <c r="A3" s="68" t="s">
        <v>18</v>
      </c>
      <c r="B3" s="69"/>
      <c r="C3" s="70"/>
      <c r="D3" s="71"/>
      <c r="E3" s="71"/>
      <c r="F3" s="71"/>
      <c r="G3" s="71"/>
      <c r="H3" s="95"/>
      <c r="I3" s="71"/>
      <c r="J3" s="71"/>
      <c r="K3" s="106"/>
      <c r="L3" s="107"/>
      <c r="M3" s="119"/>
      <c r="N3" s="107"/>
    </row>
    <row r="4" spans="1:14" s="50" customFormat="1">
      <c r="A4" s="72"/>
      <c r="B4" s="73" t="s">
        <v>19</v>
      </c>
      <c r="C4" s="74" t="s">
        <v>20</v>
      </c>
      <c r="D4" s="50" t="s">
        <v>21</v>
      </c>
      <c r="E4" s="50" t="n">
        <v>4</v>
      </c>
      <c r="G4" s="96" t="n">
        <v>100</v>
      </c>
      <c r="H4" s="97">
        <f>SUMPRODUCT(E4:E5,G4:G5)</f>
        <v>800</v>
      </c>
      <c r="K4" s="108" t="s">
        <v>22</v>
      </c>
      <c r="L4" s="109">
        <f>G4-(G4/H$4*30)*0.5</f>
        <v>98.125</v>
      </c>
      <c r="M4" s="120">
        <f>IF(OR(ISBLANK(G4),G4=L4),"",(G4-L4)/G4)</f>
        <v>0.01875</v>
      </c>
      <c r="N4" s="96">
        <f>SUMPRODUCT(E4:E5,L4:L5)</f>
        <v>777.5</v>
      </c>
    </row>
    <row r="5" spans="1:14" s="50" customFormat="1">
      <c r="A5" s="72"/>
      <c r="B5" s="73"/>
      <c r="C5" s="74" t="s">
        <v>23</v>
      </c>
      <c r="D5" s="50" t="s">
        <v>24</v>
      </c>
      <c r="E5" s="50" t="n">
        <v>4</v>
      </c>
      <c r="G5" s="96" t="n">
        <v>100</v>
      </c>
      <c r="H5" s="97"/>
      <c r="K5" s="108"/>
      <c r="L5" s="109">
        <f>G5-(G5/H$4*30)</f>
        <v>96.25</v>
      </c>
      <c r="M5" s="120">
        <f>IF(OR(ISBLANK(G5),G5=L5),"",(G5-L5)/G5)</f>
        <v>0.0375</v>
      </c>
      <c r="N5" s="96"/>
    </row>
    <row r="6" spans="1:19">
      <c r="A6" s="68" t="s">
        <v>25</v>
      </c>
      <c r="B6" s="69"/>
      <c r="C6" s="70"/>
      <c r="D6" s="71"/>
      <c r="E6" s="71"/>
      <c r="F6" s="71"/>
      <c r="G6" s="71"/>
      <c r="H6" s="95"/>
      <c r="I6" s="71"/>
      <c r="J6" s="71"/>
      <c r="K6" s="106"/>
      <c r="L6" s="107"/>
      <c r="M6" s="119"/>
      <c r="N6" s="107"/>
      <c r="P6" s="121"/>
      <c r="Q6" s="121"/>
      <c r="R6" s="121"/>
      <c r="S6" s="121"/>
    </row>
    <row r="7" spans="1:19" s="50" customFormat="1">
      <c r="A7" s="72"/>
      <c r="B7" s="73" t="s">
        <v>19</v>
      </c>
      <c r="C7" s="74" t="s">
        <v>20</v>
      </c>
      <c r="D7" s="50" t="s">
        <v>21</v>
      </c>
      <c r="E7" s="50" t="n">
        <v>4</v>
      </c>
      <c r="G7" s="96" t="n">
        <v>95</v>
      </c>
      <c r="H7" s="97">
        <f>SUMPRODUCT(E7:E8,G7:G8)</f>
        <v>880</v>
      </c>
      <c r="K7" s="108" t="s">
        <v>22</v>
      </c>
      <c r="L7" s="109">
        <f>G7-(G7/H$7*30)</f>
        <v>91.7613636363636971</v>
      </c>
      <c r="M7" s="120">
        <f>IF(OR(ISBLANK(G7),G7=L7),"",(G7-L7)/G7)</f>
        <v>0.0340909090909079993</v>
      </c>
      <c r="N7" s="96">
        <f>SUMPRODUCT(E7:E8,L7:L8)</f>
        <v>850</v>
      </c>
      <c r="P7" s="122"/>
      <c r="Q7" s="122"/>
      <c r="R7" s="122"/>
      <c r="S7" s="122"/>
    </row>
    <row r="8" spans="1:19" s="50" customFormat="1">
      <c r="A8" s="72"/>
      <c r="B8" s="73"/>
      <c r="C8" s="74"/>
      <c r="D8" s="50" t="s">
        <v>24</v>
      </c>
      <c r="E8" s="50" t="n">
        <v>5</v>
      </c>
      <c r="G8" s="96" t="n">
        <v>100</v>
      </c>
      <c r="H8" s="97"/>
      <c r="K8" s="108"/>
      <c r="L8" s="109">
        <f>G8-(G8/H$7*30)</f>
        <v>96.5909090909090935</v>
      </c>
      <c r="M8" s="120">
        <f>IF(OR(ISBLANK(G8),G8=L8),"",(G8-L8)/G8)</f>
        <v>0.0340909090909089985</v>
      </c>
      <c r="N8" s="96"/>
      <c r="P8" s="122"/>
      <c r="Q8" s="122"/>
      <c r="R8" s="122"/>
      <c r="S8" s="122"/>
    </row>
    <row r="9" spans="1:19">
      <c r="A9" s="68" t="s">
        <v>26</v>
      </c>
      <c r="B9" s="69"/>
      <c r="C9" s="70"/>
      <c r="D9" s="71"/>
      <c r="E9" s="71"/>
      <c r="F9" s="71"/>
      <c r="G9" s="71"/>
      <c r="H9" s="95"/>
      <c r="I9" s="71"/>
      <c r="J9" s="71"/>
      <c r="K9" s="106"/>
      <c r="L9" s="107"/>
      <c r="M9" s="119"/>
      <c r="N9" s="107"/>
      <c r="P9" s="121"/>
      <c r="Q9" s="121"/>
      <c r="R9" s="121"/>
      <c r="S9" s="121"/>
    </row>
    <row r="10" spans="1:19" s="50" customFormat="1">
      <c r="A10" s="72"/>
      <c r="B10" s="73" t="s">
        <v>19</v>
      </c>
      <c r="C10" s="74" t="s">
        <v>27</v>
      </c>
      <c r="D10" s="50" t="s">
        <v>21</v>
      </c>
      <c r="E10" s="50" t="n">
        <v>1</v>
      </c>
      <c r="G10" s="96" t="n">
        <v>1000</v>
      </c>
      <c r="H10" s="97">
        <f>SUMPRODUCT(E10:E11,G10:G11)</f>
        <v>2000</v>
      </c>
      <c r="K10" s="108" t="s">
        <v>22</v>
      </c>
      <c r="L10" s="109" t="n">
        <v>950</v>
      </c>
      <c r="M10" s="120">
        <f>IF(OR(ISBLANK(G10),G10=L10),"",(G10-L10)/G10)</f>
        <v>0.05</v>
      </c>
      <c r="N10" s="96" t="n">
        <v>1900</v>
      </c>
      <c r="P10" s="122"/>
      <c r="Q10" s="122"/>
      <c r="R10" s="122"/>
      <c r="S10" s="122"/>
    </row>
    <row r="11" spans="1:19" s="50" customFormat="1">
      <c r="A11" s="72"/>
      <c r="B11" s="73"/>
      <c r="C11" s="74"/>
      <c r="D11" s="50" t="s">
        <v>24</v>
      </c>
      <c r="E11" s="50" t="n">
        <v>1</v>
      </c>
      <c r="G11" s="96" t="n">
        <v>1000</v>
      </c>
      <c r="H11" s="97"/>
      <c r="K11" s="108"/>
      <c r="L11" s="109" t="n">
        <v>950</v>
      </c>
      <c r="M11" s="120">
        <f>IF(OR(ISBLANK(G11),G11=L11),"",(G11-L11)/G11)</f>
        <v>0.05</v>
      </c>
      <c r="N11" s="96"/>
      <c r="P11" s="122"/>
      <c r="Q11" s="122"/>
      <c r="R11" s="122"/>
      <c r="S11" s="122"/>
    </row>
    <row r="12" spans="1:19">
      <c r="A12" s="68" t="s">
        <v>28</v>
      </c>
      <c r="B12" s="69"/>
      <c r="C12" s="70"/>
      <c r="D12" s="71"/>
      <c r="E12" s="71"/>
      <c r="F12" s="71"/>
      <c r="G12" s="71"/>
      <c r="H12" s="95"/>
      <c r="I12" s="71"/>
      <c r="J12" s="71"/>
      <c r="K12" s="106"/>
      <c r="L12" s="107"/>
      <c r="M12" s="119"/>
      <c r="N12" s="107"/>
      <c r="P12" s="121"/>
      <c r="Q12" s="121"/>
      <c r="R12" s="121"/>
      <c r="S12" s="121"/>
    </row>
    <row r="13" spans="1:19" s="50" customFormat="1">
      <c r="A13" s="75"/>
      <c r="B13" s="73" t="s">
        <v>19</v>
      </c>
      <c r="C13" s="74" t="s">
        <v>27</v>
      </c>
      <c r="D13" s="50" t="s">
        <v>21</v>
      </c>
      <c r="E13" s="50" t="n">
        <v>1</v>
      </c>
      <c r="G13" s="96" t="n">
        <v>1000</v>
      </c>
      <c r="H13" s="97">
        <f>SUMPRODUCT(E13:E14,G13:G14)</f>
        <v>1000</v>
      </c>
      <c r="J13" s="50" t="s">
        <v>29</v>
      </c>
      <c r="K13" s="108" t="s">
        <v>22</v>
      </c>
      <c r="L13" s="109" t="n">
        <v>900</v>
      </c>
      <c r="M13" s="120">
        <f>IF(OR(ISBLANK(G13),G13=L13),"",(G13-L13)/G13)</f>
        <v>0.1</v>
      </c>
      <c r="N13" s="96" t="n">
        <v>900</v>
      </c>
      <c r="P13" s="123"/>
      <c r="Q13" s="122"/>
      <c r="R13" s="122"/>
      <c r="S13" s="122"/>
    </row>
    <row r="14" spans="1:19" s="50" customFormat="1">
      <c r="A14" s="75"/>
      <c r="B14" s="73" t="s">
        <v>30</v>
      </c>
      <c r="C14" s="76"/>
      <c r="G14" s="96"/>
      <c r="H14" s="97"/>
      <c r="K14" s="108"/>
      <c r="L14" s="109"/>
      <c r="M14" s="120" t="str">
        <f>IF(OR(ISBLANK(G14),G14=L14),"",(G14-L14)/G14)</f>
        <v/>
      </c>
      <c r="N14" s="96"/>
      <c r="P14" s="123"/>
      <c r="Q14" s="122"/>
      <c r="R14" s="122"/>
      <c r="S14" s="122"/>
    </row>
    <row r="15" spans="1:16">
      <c r="A15" s="68" t="s">
        <v>31</v>
      </c>
      <c r="B15" s="69"/>
      <c r="C15" s="70"/>
      <c r="D15" s="77"/>
      <c r="E15" s="77"/>
      <c r="F15" s="77"/>
      <c r="G15" s="77"/>
      <c r="H15" s="98"/>
      <c r="I15" s="77"/>
      <c r="J15" s="77"/>
      <c r="K15" s="110"/>
      <c r="L15" s="107"/>
      <c r="M15" s="119"/>
      <c r="N15" s="107"/>
      <c r="P15" s="124"/>
    </row>
    <row r="16" spans="1:16" s="50" customFormat="1">
      <c r="A16" s="75"/>
      <c r="B16" s="73" t="s">
        <v>19</v>
      </c>
      <c r="C16" s="74" t="s">
        <v>27</v>
      </c>
      <c r="D16" s="50" t="s">
        <v>21</v>
      </c>
      <c r="E16" s="50" t="n">
        <v>1</v>
      </c>
      <c r="G16" s="96" t="n">
        <v>1000</v>
      </c>
      <c r="H16" s="97">
        <f>SUMPRODUCT(E16:E17,G16:G17)</f>
        <v>1000</v>
      </c>
      <c r="J16" s="111" t="s">
        <v>32</v>
      </c>
      <c r="K16" s="108" t="s">
        <v>22</v>
      </c>
      <c r="L16" s="109" t="n">
        <v>1000</v>
      </c>
      <c r="M16" s="120" t="str">
        <f>IF(OR(ISBLANK(G16),G16=L16),"",(G16-L16)/G16)</f>
        <v/>
      </c>
      <c r="N16" s="96" t="n">
        <v>1000</v>
      </c>
      <c r="P16" s="111"/>
    </row>
    <row r="17" spans="1:16" s="50" customFormat="1">
      <c r="A17" s="75"/>
      <c r="B17" s="73" t="s">
        <v>30</v>
      </c>
      <c r="C17" s="76"/>
      <c r="G17" s="96"/>
      <c r="H17" s="97"/>
      <c r="K17" s="108"/>
      <c r="L17" s="109"/>
      <c r="M17" s="120" t="str">
        <f>IF(OR(ISBLANK(G17),G17=L17),"",(G17-L17)/G17)</f>
        <v/>
      </c>
      <c r="N17" s="96"/>
      <c r="P17" s="111"/>
    </row>
    <row r="18" spans="1:14">
      <c r="A18" s="68" t="s">
        <v>33</v>
      </c>
      <c r="B18" s="69"/>
      <c r="C18" s="70"/>
      <c r="D18" s="71"/>
      <c r="E18" s="71"/>
      <c r="F18" s="71"/>
      <c r="G18" s="77"/>
      <c r="H18" s="98"/>
      <c r="I18" s="71"/>
      <c r="J18" s="71"/>
      <c r="K18" s="106"/>
      <c r="L18" s="107"/>
      <c r="M18" s="119"/>
      <c r="N18" s="107"/>
    </row>
    <row r="19" spans="1:14" s="50" customFormat="1">
      <c r="A19" s="75"/>
      <c r="B19" s="73" t="s">
        <v>19</v>
      </c>
      <c r="C19" s="74" t="s">
        <v>34</v>
      </c>
      <c r="D19" s="50" t="s">
        <v>21</v>
      </c>
      <c r="E19" s="50" t="n">
        <v>1</v>
      </c>
      <c r="G19" s="96" t="n">
        <v>300</v>
      </c>
      <c r="H19" s="97">
        <f>SUMPRODUCT(E19:E20,G19:G20)</f>
        <v>500</v>
      </c>
      <c r="I19" s="78" t="s">
        <v>35</v>
      </c>
      <c r="K19" s="108" t="s">
        <v>22</v>
      </c>
      <c r="L19" s="109" t="n">
        <v>200</v>
      </c>
      <c r="M19" s="120">
        <f>IF(OR(ISBLANK(G19),G19=L19),"",(G19-L19)/G19)</f>
        <v>0.333333333333332993</v>
      </c>
      <c r="N19" s="96" t="n">
        <v>400</v>
      </c>
    </row>
    <row r="20" spans="1:16" s="50" customFormat="1">
      <c r="A20" s="75"/>
      <c r="B20" s="78" t="s">
        <v>35</v>
      </c>
      <c r="C20" s="76"/>
      <c r="D20" s="50" t="s">
        <v>24</v>
      </c>
      <c r="E20" s="50" t="n">
        <v>1</v>
      </c>
      <c r="G20" s="96" t="n">
        <v>200</v>
      </c>
      <c r="H20" s="97"/>
      <c r="K20" s="108"/>
      <c r="L20" s="109" t="n">
        <v>200</v>
      </c>
      <c r="M20" s="120" t="str">
        <f>IF(OR(ISBLANK(G20),G20=L20),"",(G20-L20)/G20)</f>
        <v/>
      </c>
      <c r="N20" s="96"/>
      <c r="P20" s="111"/>
    </row>
    <row r="21" spans="1:14">
      <c r="A21" s="68" t="s">
        <v>36</v>
      </c>
      <c r="B21" s="69"/>
      <c r="C21" s="70"/>
      <c r="D21" s="71"/>
      <c r="E21" s="71"/>
      <c r="F21" s="71"/>
      <c r="G21" s="77"/>
      <c r="H21" s="98"/>
      <c r="I21" s="71"/>
      <c r="J21" s="71"/>
      <c r="K21" s="106"/>
      <c r="L21" s="107"/>
      <c r="M21" s="119"/>
      <c r="N21" s="107"/>
    </row>
    <row r="22" spans="1:16" s="50" customFormat="1">
      <c r="A22" s="75"/>
      <c r="B22" s="73" t="s">
        <v>19</v>
      </c>
      <c r="C22" s="74" t="s">
        <v>34</v>
      </c>
      <c r="D22" s="50" t="s">
        <v>21</v>
      </c>
      <c r="E22" s="50" t="n">
        <v>1</v>
      </c>
      <c r="G22" s="96" t="n">
        <v>200</v>
      </c>
      <c r="H22" s="97">
        <f>SUMPRODUCT(E22:E23,G22:G23)</f>
        <v>500</v>
      </c>
      <c r="J22" s="50" t="s">
        <v>29</v>
      </c>
      <c r="K22" s="108" t="s">
        <v>22</v>
      </c>
      <c r="L22" s="109" t="n">
        <v>100</v>
      </c>
      <c r="M22" s="120">
        <f>IF(OR(ISBLANK(G22),G22=L22),"",(G22-L22)/G22)</f>
        <v>0.5</v>
      </c>
      <c r="N22" s="96" t="n">
        <v>400</v>
      </c>
      <c r="P22" s="125"/>
    </row>
    <row r="23" spans="1:16" s="50" customFormat="1">
      <c r="A23" s="75"/>
      <c r="B23" s="73" t="s">
        <v>30</v>
      </c>
      <c r="C23" s="76"/>
      <c r="D23" s="50" t="s">
        <v>24</v>
      </c>
      <c r="E23" s="50" t="n">
        <v>1</v>
      </c>
      <c r="G23" s="96" t="n">
        <v>300</v>
      </c>
      <c r="H23" s="97"/>
      <c r="K23" s="108"/>
      <c r="L23" s="109" t="n">
        <v>300</v>
      </c>
      <c r="M23" s="120" t="str">
        <f>IF(OR(ISBLANK(G23),G23=L23),"",(G23-L23)/G23)</f>
        <v/>
      </c>
      <c r="N23" s="96"/>
      <c r="P23" s="125"/>
    </row>
    <row r="24" spans="1:14">
      <c r="A24" s="68" t="s">
        <v>37</v>
      </c>
      <c r="B24" s="69"/>
      <c r="C24" s="70"/>
      <c r="D24" s="71"/>
      <c r="E24" s="71"/>
      <c r="F24" s="71"/>
      <c r="G24" s="77"/>
      <c r="H24" s="98"/>
      <c r="I24" s="71"/>
      <c r="J24" s="71"/>
      <c r="K24" s="106"/>
      <c r="L24" s="107"/>
      <c r="M24" s="119"/>
      <c r="N24" s="107"/>
    </row>
    <row r="25" spans="1:14" s="50" customFormat="1">
      <c r="A25" s="75"/>
      <c r="B25" s="73" t="s">
        <v>19</v>
      </c>
      <c r="C25" s="74" t="s">
        <v>34</v>
      </c>
      <c r="D25" s="50" t="s">
        <v>21</v>
      </c>
      <c r="E25" s="50" t="n">
        <v>1</v>
      </c>
      <c r="G25" s="96" t="n">
        <v>200</v>
      </c>
      <c r="H25" s="97">
        <f>SUMPRODUCT(E25:E26,G25:G26)</f>
        <v>500</v>
      </c>
      <c r="J25" s="111" t="s">
        <v>32</v>
      </c>
      <c r="K25" s="108" t="s">
        <v>22</v>
      </c>
      <c r="L25" s="109" t="n">
        <v>200</v>
      </c>
      <c r="M25" s="120" t="str">
        <f>IF(OR(ISBLANK(G25),G25=L25),"",(G25-L25)/G25)</f>
        <v/>
      </c>
      <c r="N25" s="96" t="n">
        <v>500</v>
      </c>
    </row>
    <row r="26" spans="1:14" s="50" customFormat="1">
      <c r="A26" s="75"/>
      <c r="B26" s="73" t="s">
        <v>30</v>
      </c>
      <c r="C26" s="76"/>
      <c r="D26" s="50" t="s">
        <v>24</v>
      </c>
      <c r="E26" s="50" t="n">
        <v>1</v>
      </c>
      <c r="G26" s="96" t="n">
        <v>300</v>
      </c>
      <c r="H26" s="97"/>
      <c r="K26" s="108"/>
      <c r="L26" s="109" t="n">
        <v>300</v>
      </c>
      <c r="M26" s="120" t="str">
        <f>IF(OR(ISBLANK(G26),G26=L26),"",(G26-L26)/G26)</f>
        <v/>
      </c>
      <c r="N26" s="96"/>
    </row>
    <row r="27" spans="1:14">
      <c r="A27" s="79" t="s">
        <v>38</v>
      </c>
      <c r="B27" s="80"/>
      <c r="C27" s="81"/>
      <c r="D27" s="82"/>
      <c r="E27" s="82"/>
      <c r="F27" s="82"/>
      <c r="G27" s="82"/>
      <c r="H27" s="99"/>
      <c r="I27" s="82"/>
      <c r="J27" s="82"/>
      <c r="K27" s="112"/>
      <c r="L27" s="113"/>
      <c r="M27" s="126"/>
      <c r="N27" s="113"/>
    </row>
    <row r="28" spans="1:14" s="50" customFormat="1">
      <c r="A28" s="75"/>
      <c r="B28" s="73" t="s">
        <v>39</v>
      </c>
      <c r="C28" s="74" t="s">
        <v>40</v>
      </c>
      <c r="D28" s="50" t="s">
        <v>21</v>
      </c>
      <c r="E28" s="50" t="n">
        <v>1</v>
      </c>
      <c r="G28" s="96" t="n">
        <v>1000</v>
      </c>
      <c r="H28" s="97">
        <f>SUMPRODUCT(E28,G28)</f>
        <v>1000</v>
      </c>
      <c r="K28" s="108"/>
      <c r="L28" s="109" t="n">
        <v>800</v>
      </c>
      <c r="M28" s="120">
        <f>IF(OR(ISBLANK(G28),G28=L28),"",(G28-L28)/G28)</f>
        <v>0.2</v>
      </c>
      <c r="N28" s="96" t="n">
        <v>800</v>
      </c>
    </row>
    <row r="29" spans="1:14">
      <c r="A29" s="79" t="s">
        <v>41</v>
      </c>
      <c r="B29" s="80"/>
      <c r="C29" s="81"/>
      <c r="D29" s="82"/>
      <c r="E29" s="82"/>
      <c r="F29" s="82"/>
      <c r="G29" s="82"/>
      <c r="H29" s="99"/>
      <c r="I29" s="82"/>
      <c r="J29" s="82"/>
      <c r="K29" s="112"/>
      <c r="L29" s="113"/>
      <c r="M29" s="126"/>
      <c r="N29" s="113"/>
    </row>
    <row r="30" spans="1:14" s="50" customFormat="1">
      <c r="A30" s="75"/>
      <c r="B30" s="73" t="s">
        <v>39</v>
      </c>
      <c r="C30" s="74" t="s">
        <v>40</v>
      </c>
      <c r="D30" s="50" t="s">
        <v>21</v>
      </c>
      <c r="E30" s="50" t="n">
        <v>1</v>
      </c>
      <c r="G30" s="96" t="n">
        <v>900</v>
      </c>
      <c r="H30" s="97">
        <f>SUMPRODUCT(E30,G30)</f>
        <v>900</v>
      </c>
      <c r="K30" s="108"/>
      <c r="L30" s="109" t="n">
        <v>900</v>
      </c>
      <c r="M30" s="120" t="str">
        <f>IF(OR(ISBLANK(G30),G30=L30),"",(G30-L30)/G30)</f>
        <v/>
      </c>
      <c r="N30" s="96" t="n">
        <v>900</v>
      </c>
    </row>
    <row r="31" spans="1:14">
      <c r="A31" s="79" t="s">
        <v>42</v>
      </c>
      <c r="B31" s="80"/>
      <c r="C31" s="81"/>
      <c r="D31" s="82"/>
      <c r="E31" s="82"/>
      <c r="F31" s="82"/>
      <c r="G31" s="82"/>
      <c r="H31" s="99"/>
      <c r="I31" s="82"/>
      <c r="J31" s="82"/>
      <c r="K31" s="112"/>
      <c r="L31" s="113"/>
      <c r="M31" s="126"/>
      <c r="N31" s="113"/>
    </row>
    <row r="32" spans="1:16" s="50" customFormat="1">
      <c r="A32" s="75"/>
      <c r="B32" s="73" t="s">
        <v>39</v>
      </c>
      <c r="C32" s="74" t="s">
        <v>40</v>
      </c>
      <c r="D32" s="50" t="s">
        <v>21</v>
      </c>
      <c r="E32" s="50" t="n">
        <v>1</v>
      </c>
      <c r="G32" s="96" t="n">
        <v>1000</v>
      </c>
      <c r="H32" s="97">
        <f>SUMPRODUCT(E32,G32)</f>
        <v>1000</v>
      </c>
      <c r="J32" s="50" t="s">
        <v>29</v>
      </c>
      <c r="K32" s="108"/>
      <c r="L32" s="109" t="n">
        <v>800</v>
      </c>
      <c r="M32" s="120">
        <f>IF(OR(ISBLANK(G32),G32=L32),"",(G32-L32)/G32)</f>
        <v>0.2</v>
      </c>
      <c r="N32" s="96" t="n">
        <v>800</v>
      </c>
      <c r="P32" s="125"/>
    </row>
    <row r="33" spans="1:16" s="50" customFormat="1">
      <c r="A33" s="75"/>
      <c r="B33" s="73" t="s">
        <v>30</v>
      </c>
      <c r="C33" s="76"/>
      <c r="G33" s="96"/>
      <c r="H33" s="97"/>
      <c r="K33" s="108"/>
      <c r="L33" s="109"/>
      <c r="M33" s="120"/>
      <c r="N33" s="96"/>
      <c r="P33" s="125"/>
    </row>
    <row r="34" spans="1:16">
      <c r="A34" s="79" t="s">
        <v>43</v>
      </c>
      <c r="B34" s="80"/>
      <c r="C34" s="81"/>
      <c r="D34" s="80"/>
      <c r="E34" s="80"/>
      <c r="F34" s="80"/>
      <c r="G34" s="82"/>
      <c r="H34" s="99"/>
      <c r="I34" s="80"/>
      <c r="J34" s="80"/>
      <c r="K34" s="81"/>
      <c r="L34" s="114"/>
      <c r="M34" s="80"/>
      <c r="N34" s="80"/>
      <c r="P34" s="124"/>
    </row>
    <row r="35" spans="1:16" s="50" customFormat="1">
      <c r="A35" s="75"/>
      <c r="B35" s="73" t="s">
        <v>39</v>
      </c>
      <c r="C35" s="74" t="s">
        <v>40</v>
      </c>
      <c r="D35" s="50" t="s">
        <v>21</v>
      </c>
      <c r="E35" s="50" t="n">
        <v>1</v>
      </c>
      <c r="G35" s="96" t="n">
        <v>1000</v>
      </c>
      <c r="H35" s="97">
        <f>SUMPRODUCT(E35,G35)</f>
        <v>1000</v>
      </c>
      <c r="J35" s="111" t="s">
        <v>32</v>
      </c>
      <c r="K35" s="108"/>
      <c r="L35" s="109" t="n">
        <v>1000</v>
      </c>
      <c r="M35" s="120" t="str">
        <f>IF(OR(ISBLANK(G35),G35=L35),"",(G35-L35)/G35)</f>
        <v/>
      </c>
      <c r="N35" s="96" t="n">
        <v>1000</v>
      </c>
      <c r="P35" s="111"/>
    </row>
    <row r="36" spans="1:16" s="50" customFormat="1">
      <c r="A36" s="75"/>
      <c r="B36" s="73" t="s">
        <v>30</v>
      </c>
      <c r="C36" s="76"/>
      <c r="G36" s="96"/>
      <c r="H36" s="97"/>
      <c r="K36" s="108"/>
      <c r="L36" s="109"/>
      <c r="M36" s="120"/>
      <c r="N36" s="96"/>
      <c r="P36" s="111"/>
    </row>
    <row r="37" spans="1:16">
      <c r="A37" s="79" t="s">
        <v>44</v>
      </c>
      <c r="B37" s="80"/>
      <c r="C37" s="81"/>
      <c r="D37" s="82"/>
      <c r="E37" s="82"/>
      <c r="F37" s="82"/>
      <c r="G37" s="82"/>
      <c r="H37" s="99"/>
      <c r="I37" s="82"/>
      <c r="J37" s="82"/>
      <c r="K37" s="112"/>
      <c r="L37" s="113"/>
      <c r="M37" s="126"/>
      <c r="N37" s="113"/>
      <c r="P37" s="127"/>
    </row>
    <row r="38" spans="1:16" s="50" customFormat="1">
      <c r="A38" s="75"/>
      <c r="B38" s="73" t="s">
        <v>39</v>
      </c>
      <c r="C38" s="74" t="s">
        <v>40</v>
      </c>
      <c r="D38" s="50" t="s">
        <v>21</v>
      </c>
      <c r="E38" s="50" t="n">
        <v>1</v>
      </c>
      <c r="G38" s="96" t="n">
        <v>900</v>
      </c>
      <c r="H38" s="97">
        <f>SUMPRODUCT(E38,G38)</f>
        <v>900</v>
      </c>
      <c r="J38" s="50" t="s">
        <v>29</v>
      </c>
      <c r="K38" s="108"/>
      <c r="L38" s="109" t="n">
        <v>900</v>
      </c>
      <c r="M38" s="120" t="str">
        <f>IF(OR(ISBLANK(G38),G38=L38),"",(G38-L38)/G38)</f>
        <v/>
      </c>
      <c r="N38" s="96" t="n">
        <v>900</v>
      </c>
      <c r="P38" s="111"/>
    </row>
    <row r="39" spans="1:16" s="50" customFormat="1">
      <c r="A39" s="75"/>
      <c r="B39" s="73" t="s">
        <v>30</v>
      </c>
      <c r="C39" s="76"/>
      <c r="G39" s="96"/>
      <c r="H39" s="97"/>
      <c r="K39" s="108"/>
      <c r="L39" s="109"/>
      <c r="M39" s="120"/>
      <c r="N39" s="96"/>
      <c r="P39" s="111"/>
    </row>
    <row r="40" spans="1:14">
      <c r="A40" s="79" t="s">
        <v>45</v>
      </c>
      <c r="B40" s="80"/>
      <c r="C40" s="81"/>
      <c r="D40" s="82"/>
      <c r="E40" s="82"/>
      <c r="F40" s="82"/>
      <c r="G40" s="82"/>
      <c r="H40" s="99"/>
      <c r="I40" s="82"/>
      <c r="J40" s="82"/>
      <c r="K40" s="112"/>
      <c r="L40" s="113"/>
      <c r="M40" s="126"/>
      <c r="N40" s="113"/>
    </row>
    <row r="41" spans="1:16" s="50" customFormat="1">
      <c r="A41" s="75"/>
      <c r="B41" s="78" t="s">
        <v>35</v>
      </c>
      <c r="C41" s="74" t="s">
        <v>46</v>
      </c>
      <c r="D41" s="50" t="s">
        <v>21</v>
      </c>
      <c r="E41" s="50" t="n">
        <v>1</v>
      </c>
      <c r="G41" s="96" t="n">
        <v>300</v>
      </c>
      <c r="H41" s="97">
        <f>SUMPRODUCT(E41:E42,G41:G42)</f>
        <v>500</v>
      </c>
      <c r="I41" s="50" t="s">
        <v>47</v>
      </c>
      <c r="K41" s="108"/>
      <c r="L41" s="109" t="n">
        <v>240</v>
      </c>
      <c r="M41" s="120">
        <f>IF(OR(ISBLANK(G41),G41=L41),"",(G41-L41)/G41)</f>
        <v>0.2</v>
      </c>
      <c r="N41" s="96" t="n">
        <v>440</v>
      </c>
      <c r="P41" s="111"/>
    </row>
    <row r="42" spans="1:16" s="50" customFormat="1">
      <c r="A42" s="75"/>
      <c r="B42" s="83"/>
      <c r="C42" s="76"/>
      <c r="D42" s="50" t="s">
        <v>24</v>
      </c>
      <c r="E42" s="50" t="n">
        <v>1</v>
      </c>
      <c r="G42" s="96" t="n">
        <v>200</v>
      </c>
      <c r="H42" s="97"/>
      <c r="K42" s="108"/>
      <c r="L42" s="109" t="n">
        <v>200</v>
      </c>
      <c r="M42" s="120"/>
      <c r="N42" s="96"/>
      <c r="P42" s="111"/>
    </row>
    <row r="43" spans="1:14">
      <c r="A43" s="79" t="s">
        <v>48</v>
      </c>
      <c r="B43" s="80"/>
      <c r="C43" s="81"/>
      <c r="D43" s="82"/>
      <c r="E43" s="82"/>
      <c r="F43" s="82"/>
      <c r="G43" s="82"/>
      <c r="H43" s="99"/>
      <c r="I43" s="82"/>
      <c r="J43" s="82"/>
      <c r="K43" s="112"/>
      <c r="L43" s="113"/>
      <c r="M43" s="126"/>
      <c r="N43" s="113"/>
    </row>
    <row r="44" spans="1:16" s="50" customFormat="1">
      <c r="A44" s="75"/>
      <c r="B44" s="73" t="s">
        <v>30</v>
      </c>
      <c r="C44" s="74" t="s">
        <v>46</v>
      </c>
      <c r="D44" s="50" t="s">
        <v>21</v>
      </c>
      <c r="E44" s="50" t="n">
        <v>1</v>
      </c>
      <c r="G44" s="96" t="n">
        <v>200</v>
      </c>
      <c r="H44" s="97">
        <f>SUMPRODUCT(E44:E45,G44:G45)</f>
        <v>500</v>
      </c>
      <c r="J44" s="50" t="s">
        <v>29</v>
      </c>
      <c r="K44" s="108"/>
      <c r="L44" s="109" t="n">
        <v>160</v>
      </c>
      <c r="M44" s="120">
        <f>IF(OR(ISBLANK(G44),G44=L44),"",(G44-L44)/G44)</f>
        <v>0.2</v>
      </c>
      <c r="N44" s="96" t="n">
        <v>460</v>
      </c>
      <c r="P44" s="125"/>
    </row>
    <row r="45" spans="1:16" s="50" customFormat="1">
      <c r="A45" s="75"/>
      <c r="C45" s="76"/>
      <c r="D45" s="50" t="s">
        <v>24</v>
      </c>
      <c r="E45" s="50" t="n">
        <v>1</v>
      </c>
      <c r="G45" s="96" t="n">
        <v>300</v>
      </c>
      <c r="H45" s="97"/>
      <c r="K45" s="108"/>
      <c r="L45" s="109" t="n">
        <v>300</v>
      </c>
      <c r="M45" s="120" t="str">
        <f>IF(OR(ISBLANK(G45),G45=L45),"",(G45-L45)/G45)</f>
        <v/>
      </c>
      <c r="N45" s="96"/>
      <c r="P45" s="125"/>
    </row>
    <row r="46" spans="1:14">
      <c r="A46" s="79" t="s">
        <v>49</v>
      </c>
      <c r="B46" s="80"/>
      <c r="C46" s="81"/>
      <c r="D46" s="82"/>
      <c r="E46" s="82"/>
      <c r="F46" s="82"/>
      <c r="G46" s="82"/>
      <c r="H46" s="99"/>
      <c r="I46" s="82"/>
      <c r="J46" s="82"/>
      <c r="K46" s="112"/>
      <c r="L46" s="113"/>
      <c r="M46" s="126"/>
      <c r="N46" s="113"/>
    </row>
    <row r="47" spans="1:14" s="50" customFormat="1">
      <c r="A47" s="75"/>
      <c r="B47" s="73" t="s">
        <v>30</v>
      </c>
      <c r="C47" s="74" t="s">
        <v>46</v>
      </c>
      <c r="D47" s="50" t="s">
        <v>21</v>
      </c>
      <c r="E47" s="50" t="n">
        <v>1</v>
      </c>
      <c r="G47" s="96" t="n">
        <v>200</v>
      </c>
      <c r="H47" s="97">
        <f>SUMPRODUCT(E47:E48,G47:G48)</f>
        <v>500</v>
      </c>
      <c r="J47" s="111" t="s">
        <v>32</v>
      </c>
      <c r="K47" s="108"/>
      <c r="L47" s="109" t="n">
        <v>200</v>
      </c>
      <c r="M47" s="120" t="str">
        <f>IF(OR(ISBLANK(G47),G47=L47),"",(G47-L47)/G47)</f>
        <v/>
      </c>
      <c r="N47" s="96" t="n">
        <v>500</v>
      </c>
    </row>
    <row r="48" spans="1:14" s="50" customFormat="1">
      <c r="A48" s="75"/>
      <c r="C48" s="76"/>
      <c r="D48" s="50" t="s">
        <v>24</v>
      </c>
      <c r="E48" s="50" t="n">
        <v>1</v>
      </c>
      <c r="G48" s="96" t="n">
        <v>300</v>
      </c>
      <c r="H48" s="97"/>
      <c r="K48" s="108"/>
      <c r="L48" s="109" t="n">
        <v>300</v>
      </c>
      <c r="M48" s="120" t="str">
        <f>IF(OR(ISBLANK(G48),G48=L48),"",(G48-L48)/G48)</f>
        <v/>
      </c>
      <c r="N48" s="96"/>
    </row>
    <row r="49" spans="1:14">
      <c r="A49" s="84" t="s">
        <v>50</v>
      </c>
      <c r="B49" s="85"/>
      <c r="C49" s="86"/>
      <c r="D49" s="87"/>
      <c r="E49" s="87"/>
      <c r="F49" s="87"/>
      <c r="G49" s="87"/>
      <c r="H49" s="100"/>
      <c r="I49" s="87"/>
      <c r="J49" s="87"/>
      <c r="K49" s="115"/>
      <c r="L49" s="116"/>
      <c r="M49" s="128"/>
      <c r="N49" s="116"/>
    </row>
    <row r="50" spans="1:16" s="50" customFormat="1">
      <c r="A50" s="75"/>
      <c r="B50" s="73" t="s">
        <v>30</v>
      </c>
      <c r="C50" s="74" t="s">
        <v>51</v>
      </c>
      <c r="D50" s="50" t="s">
        <v>21</v>
      </c>
      <c r="E50" s="50" t="n">
        <v>1</v>
      </c>
      <c r="F50" s="50" t="s">
        <v>52</v>
      </c>
      <c r="G50" s="96" t="n">
        <v>200</v>
      </c>
      <c r="H50" s="97">
        <f>SUMPRODUCT(E50:E52,G50:G52)</f>
        <v>600</v>
      </c>
      <c r="J50" s="50" t="s">
        <v>29</v>
      </c>
      <c r="K50" s="108"/>
      <c r="L50" s="109">
        <f>G50*0.9</f>
        <v>180</v>
      </c>
      <c r="M50" s="120">
        <f>IF(OR(ISBLANK(G50),G50=L50),"",(G50-L50)/G50)</f>
        <v>0.1</v>
      </c>
      <c r="N50" s="96" t="n">
        <v>570</v>
      </c>
      <c r="P50" s="125"/>
    </row>
    <row r="51" spans="1:16" s="50" customFormat="1">
      <c r="A51" s="75"/>
      <c r="C51" s="76"/>
      <c r="D51" s="50" t="s">
        <v>24</v>
      </c>
      <c r="E51" s="50" t="n">
        <v>1</v>
      </c>
      <c r="F51" s="50" t="s">
        <v>52</v>
      </c>
      <c r="G51" s="96" t="n">
        <v>100</v>
      </c>
      <c r="H51" s="97"/>
      <c r="K51" s="108"/>
      <c r="L51" s="109">
        <f>G51*0.9</f>
        <v>90</v>
      </c>
      <c r="M51" s="120">
        <f>IF(OR(ISBLANK(G51),G51=L51),"",(G51-L51)/G51)</f>
        <v>0.1</v>
      </c>
      <c r="N51" s="96"/>
      <c r="P51" s="125"/>
    </row>
    <row r="52" spans="1:16" s="50" customFormat="1">
      <c r="A52" s="75"/>
      <c r="C52" s="76"/>
      <c r="D52" s="50" t="s">
        <v>53</v>
      </c>
      <c r="E52" s="50" t="n">
        <v>1</v>
      </c>
      <c r="F52" s="50" t="s">
        <v>54</v>
      </c>
      <c r="G52" s="96" t="n">
        <v>300</v>
      </c>
      <c r="H52" s="97"/>
      <c r="K52" s="108"/>
      <c r="L52" s="109" t="n">
        <v>300</v>
      </c>
      <c r="M52" s="120" t="str">
        <f>IF(OR(ISBLANK(G52),G52=L52),"",(G52-L52)/G52)</f>
        <v/>
      </c>
      <c r="N52" s="96"/>
      <c r="P52" s="125"/>
    </row>
    <row r="53" spans="1:14">
      <c r="A53" s="84" t="s">
        <v>55</v>
      </c>
      <c r="B53" s="85"/>
      <c r="C53" s="86"/>
      <c r="D53" s="87"/>
      <c r="E53" s="87"/>
      <c r="F53" s="87"/>
      <c r="G53" s="87"/>
      <c r="H53" s="100"/>
      <c r="I53" s="87"/>
      <c r="J53" s="87"/>
      <c r="K53" s="115"/>
      <c r="L53" s="116"/>
      <c r="M53" s="128"/>
      <c r="N53" s="116"/>
    </row>
    <row r="54" spans="1:14" s="50" customFormat="1">
      <c r="A54" s="75"/>
      <c r="B54" s="73" t="s">
        <v>30</v>
      </c>
      <c r="C54" s="74" t="s">
        <v>51</v>
      </c>
      <c r="D54" s="50" t="s">
        <v>21</v>
      </c>
      <c r="E54" s="50" t="n">
        <v>1</v>
      </c>
      <c r="F54" s="50" t="s">
        <v>52</v>
      </c>
      <c r="G54" s="96" t="n">
        <v>200</v>
      </c>
      <c r="H54" s="97">
        <f>SUMPRODUCT(E54:E56,G54:G56)</f>
        <v>600</v>
      </c>
      <c r="J54" s="111" t="s">
        <v>32</v>
      </c>
      <c r="K54" s="108"/>
      <c r="L54" s="109" t="n">
        <v>200</v>
      </c>
      <c r="M54" s="120" t="str">
        <f>IF(OR(ISBLANK(G54),G54=L54),"",(G54-L54)/G54)</f>
        <v/>
      </c>
      <c r="N54" s="96" t="n">
        <v>600</v>
      </c>
    </row>
    <row r="55" spans="1:14" s="50" customFormat="1">
      <c r="A55" s="75"/>
      <c r="C55" s="76"/>
      <c r="D55" s="50" t="s">
        <v>24</v>
      </c>
      <c r="E55" s="50" t="n">
        <v>1</v>
      </c>
      <c r="F55" s="50" t="s">
        <v>52</v>
      </c>
      <c r="G55" s="96" t="n">
        <v>100</v>
      </c>
      <c r="H55" s="97"/>
      <c r="K55" s="108"/>
      <c r="L55" s="109" t="n">
        <v>100</v>
      </c>
      <c r="M55" s="120" t="str">
        <f>IF(OR(ISBLANK(G55),G55=L55),"",(G55-L55)/G55)</f>
        <v/>
      </c>
      <c r="N55" s="96"/>
    </row>
    <row r="56" spans="1:14" s="50" customFormat="1">
      <c r="A56" s="75"/>
      <c r="B56" s="83"/>
      <c r="C56" s="75"/>
      <c r="D56" s="50" t="s">
        <v>53</v>
      </c>
      <c r="E56" s="50" t="n">
        <v>1</v>
      </c>
      <c r="F56" s="50" t="s">
        <v>54</v>
      </c>
      <c r="G56" s="96" t="n">
        <v>300</v>
      </c>
      <c r="H56" s="97"/>
      <c r="K56" s="108"/>
      <c r="L56" s="109" t="n">
        <v>300</v>
      </c>
      <c r="M56" s="120" t="str">
        <f>IF(OR(ISBLANK(G56),G56=L56),"",(G56-L56)/G56)</f>
        <v/>
      </c>
      <c r="N56" s="96"/>
    </row>
    <row r="57" spans="1:14">
      <c r="A57" s="84" t="s">
        <v>56</v>
      </c>
      <c r="B57" s="85"/>
      <c r="C57" s="86"/>
      <c r="D57" s="87"/>
      <c r="E57" s="87"/>
      <c r="F57" s="87"/>
      <c r="G57" s="87"/>
      <c r="H57" s="100"/>
      <c r="I57" s="87"/>
      <c r="J57" s="87"/>
      <c r="K57" s="115"/>
      <c r="L57" s="116"/>
      <c r="M57" s="128"/>
      <c r="N57" s="116"/>
    </row>
    <row r="58" spans="1:16" s="50" customFormat="1">
      <c r="A58" s="75"/>
      <c r="B58" s="78" t="s">
        <v>35</v>
      </c>
      <c r="C58" s="74" t="s">
        <v>51</v>
      </c>
      <c r="D58" s="50" t="s">
        <v>21</v>
      </c>
      <c r="F58" s="50" t="s">
        <v>52</v>
      </c>
      <c r="G58" s="96" t="n">
        <v>200</v>
      </c>
      <c r="H58" s="97">
        <f>SUMPRODUCT(E58:E60,G58:G60)</f>
        <v>400</v>
      </c>
      <c r="I58" s="78" t="s">
        <v>35</v>
      </c>
      <c r="K58" s="108"/>
      <c r="L58" s="109">
        <f>G58*0.9</f>
        <v>180</v>
      </c>
      <c r="M58" s="120">
        <f>IF(OR(ISBLANK(G58),G58=L58),"",(G58-L58)/G58)</f>
        <v>0.1</v>
      </c>
      <c r="N58" s="96" t="n">
        <v>570</v>
      </c>
      <c r="P58" s="125"/>
    </row>
    <row r="59" spans="1:16" s="50" customFormat="1">
      <c r="A59" s="75"/>
      <c r="B59" s="83"/>
      <c r="C59" s="75"/>
      <c r="D59" s="50" t="s">
        <v>24</v>
      </c>
      <c r="E59" s="50" t="n">
        <v>1</v>
      </c>
      <c r="F59" s="50" t="s">
        <v>52</v>
      </c>
      <c r="G59" s="96" t="n">
        <v>100</v>
      </c>
      <c r="H59" s="97"/>
      <c r="K59" s="108"/>
      <c r="L59" s="109">
        <f>G59*0.9</f>
        <v>90</v>
      </c>
      <c r="M59" s="120">
        <f>IF(OR(ISBLANK(G59),G59=L59),"",(G59-L59)/G59)</f>
        <v>0.1</v>
      </c>
      <c r="N59" s="96"/>
      <c r="P59" s="125"/>
    </row>
    <row r="60" spans="1:16" s="50" customFormat="1">
      <c r="A60" s="75"/>
      <c r="B60" s="83"/>
      <c r="C60" s="75"/>
      <c r="D60" s="50" t="s">
        <v>53</v>
      </c>
      <c r="E60" s="50" t="n">
        <v>1</v>
      </c>
      <c r="F60" s="50" t="s">
        <v>54</v>
      </c>
      <c r="G60" s="96" t="n">
        <v>300</v>
      </c>
      <c r="H60" s="97"/>
      <c r="K60" s="108"/>
      <c r="L60" s="109" t="n">
        <v>300</v>
      </c>
      <c r="M60" s="120" t="str">
        <f>IF(OR(ISBLANK(G60),G60=L60),"",(G60-L60)/G60)</f>
        <v/>
      </c>
      <c r="N60" s="96"/>
      <c r="P60" s="125"/>
    </row>
    <row r="61" spans="1:14">
      <c r="A61" s="84" t="s">
        <v>57</v>
      </c>
      <c r="B61" s="85"/>
      <c r="C61" s="86"/>
      <c r="D61" s="87"/>
      <c r="E61" s="87"/>
      <c r="F61" s="87"/>
      <c r="G61" s="87"/>
      <c r="H61" s="100"/>
      <c r="I61" s="87"/>
      <c r="J61" s="87"/>
      <c r="K61" s="115"/>
      <c r="L61" s="116"/>
      <c r="M61" s="128"/>
      <c r="N61" s="116"/>
    </row>
    <row r="62" spans="1:14" s="51" customFormat="1">
      <c r="A62" s="88"/>
      <c r="B62" s="89" t="s">
        <v>35</v>
      </c>
      <c r="C62" s="90" t="s">
        <v>51</v>
      </c>
      <c r="D62" s="51" t="s">
        <v>21</v>
      </c>
      <c r="E62" s="51" t="n">
        <v>1</v>
      </c>
      <c r="F62" s="51" t="s">
        <v>52</v>
      </c>
      <c r="G62" s="101" t="n">
        <v>200</v>
      </c>
      <c r="H62" s="97">
        <f>SUMPRODUCT(E62:E64,G62:G64)</f>
        <v>600</v>
      </c>
      <c r="I62" s="111" t="s">
        <v>58</v>
      </c>
      <c r="K62" s="117"/>
      <c r="L62" s="118" t="n">
        <v>200</v>
      </c>
      <c r="M62" s="129" t="str">
        <f>IF(OR(ISBLANK(G62),G62=L62),"",(G62-L62)/G62)</f>
        <v/>
      </c>
      <c r="N62" s="101" t="n">
        <v>600</v>
      </c>
    </row>
    <row r="63" spans="1:14" s="51" customFormat="1">
      <c r="A63" s="88"/>
      <c r="B63" s="91"/>
      <c r="C63" s="88"/>
      <c r="D63" s="51" t="s">
        <v>24</v>
      </c>
      <c r="E63" s="51" t="n">
        <v>1</v>
      </c>
      <c r="F63" s="51" t="s">
        <v>52</v>
      </c>
      <c r="G63" s="101" t="n">
        <v>100</v>
      </c>
      <c r="H63" s="97"/>
      <c r="K63" s="117"/>
      <c r="L63" s="118" t="n">
        <v>100</v>
      </c>
      <c r="M63" s="129" t="str">
        <f>IF(OR(ISBLANK(G63),G63=L63),"",(G63-L63)/G63)</f>
        <v/>
      </c>
      <c r="N63" s="101"/>
    </row>
    <row r="64" spans="1:14" s="51" customFormat="1">
      <c r="A64" s="88"/>
      <c r="B64" s="91"/>
      <c r="C64" s="88"/>
      <c r="D64" s="51" t="s">
        <v>53</v>
      </c>
      <c r="E64" s="51" t="n">
        <v>1</v>
      </c>
      <c r="F64" s="51" t="s">
        <v>54</v>
      </c>
      <c r="G64" s="101" t="n">
        <v>300</v>
      </c>
      <c r="H64" s="97"/>
      <c r="K64" s="117"/>
      <c r="L64" s="118" t="n">
        <v>300</v>
      </c>
      <c r="M64" s="129" t="str">
        <f>IF(OR(ISBLANK(G64),G64=L64),"",(G64-L64)/G64)</f>
        <v/>
      </c>
      <c r="N64" s="101"/>
    </row>
    <row r="65" spans="1:14" s="52" customFormat="1">
      <c r="A65" s="68" t="s">
        <v>59</v>
      </c>
      <c r="B65" s="69"/>
      <c r="C65" s="70"/>
      <c r="D65" s="71"/>
      <c r="E65" s="71"/>
      <c r="F65" s="71"/>
      <c r="G65" s="71"/>
      <c r="H65" s="98"/>
      <c r="I65" s="71"/>
      <c r="J65" s="71"/>
      <c r="K65" s="106"/>
      <c r="L65" s="151"/>
      <c r="M65" s="160"/>
      <c r="N65" s="151"/>
    </row>
    <row r="66" spans="1:14" s="50" customFormat="1">
      <c r="A66" s="75"/>
      <c r="B66" s="73" t="s">
        <v>19</v>
      </c>
      <c r="C66" s="74" t="s">
        <v>60</v>
      </c>
      <c r="D66" s="50" t="s">
        <v>21</v>
      </c>
      <c r="E66" s="50" t="n">
        <v>1</v>
      </c>
      <c r="G66" s="96" t="n">
        <v>1000</v>
      </c>
      <c r="H66" s="97">
        <f>SUMPRODUCT(E66,G66)</f>
        <v>1000</v>
      </c>
      <c r="I66" s="78" t="s">
        <v>35</v>
      </c>
      <c r="K66" s="108" t="s">
        <v>22</v>
      </c>
      <c r="L66" s="109">
        <f>1000*0.5-10</f>
        <v>490</v>
      </c>
      <c r="M66" s="120">
        <f>IF(OR(ISBLANK(G66),G66=L66),"",(G66-L66)/G66)</f>
        <v>0.509999999999999964</v>
      </c>
      <c r="N66" s="96">
        <f>1000*0.5-10</f>
        <v>490</v>
      </c>
    </row>
    <row r="67" spans="1:14" s="50" customFormat="1">
      <c r="A67" s="75"/>
      <c r="B67" s="78" t="s">
        <v>35</v>
      </c>
      <c r="C67" s="74" t="s">
        <v>61</v>
      </c>
      <c r="G67" s="96"/>
      <c r="H67" s="97"/>
      <c r="K67" s="108"/>
      <c r="L67" s="109"/>
      <c r="M67" s="120"/>
      <c r="N67" s="96"/>
    </row>
    <row r="68" spans="1:14">
      <c r="A68" s="68" t="s">
        <v>62</v>
      </c>
      <c r="B68" s="69"/>
      <c r="C68" s="70"/>
      <c r="D68" s="71"/>
      <c r="E68" s="71"/>
      <c r="F68" s="71"/>
      <c r="G68" s="71"/>
      <c r="H68" s="98"/>
      <c r="I68" s="71"/>
      <c r="J68" s="71"/>
      <c r="K68" s="106"/>
      <c r="L68" s="151"/>
      <c r="M68" s="160"/>
      <c r="N68" s="151"/>
    </row>
    <row r="69" spans="1:14" s="50" customFormat="1">
      <c r="A69" s="75"/>
      <c r="B69" s="73" t="s">
        <v>19</v>
      </c>
      <c r="C69" s="74" t="s">
        <v>61</v>
      </c>
      <c r="D69" s="50" t="s">
        <v>21</v>
      </c>
      <c r="E69" s="50" t="n">
        <v>1</v>
      </c>
      <c r="G69" s="96" t="n">
        <v>1000</v>
      </c>
      <c r="H69" s="97">
        <f>SUMPRODUCT(E69,G69)</f>
        <v>1000</v>
      </c>
      <c r="I69" s="78" t="s">
        <v>35</v>
      </c>
      <c r="K69" s="108" t="s">
        <v>22</v>
      </c>
      <c r="L69" s="109">
        <f>(1000-10)*0.5</f>
        <v>495</v>
      </c>
      <c r="M69" s="120">
        <f>IF(OR(ISBLANK(G69),G69=L69),"",(G69-L69)/G69)</f>
        <v>0.504999999999999982</v>
      </c>
      <c r="N69" s="96">
        <f>(1000-10)*0.5</f>
        <v>495</v>
      </c>
    </row>
    <row r="70" spans="1:14" s="50" customFormat="1">
      <c r="A70" s="75"/>
      <c r="B70" s="78" t="s">
        <v>35</v>
      </c>
      <c r="C70" s="74" t="s">
        <v>60</v>
      </c>
      <c r="G70" s="96"/>
      <c r="H70" s="97"/>
      <c r="K70" s="108"/>
      <c r="L70" s="109"/>
      <c r="M70" s="120"/>
      <c r="N70" s="96"/>
    </row>
    <row r="71" spans="1:14">
      <c r="A71" s="68" t="s">
        <v>63</v>
      </c>
      <c r="B71" s="69"/>
      <c r="C71" s="70"/>
      <c r="D71" s="71"/>
      <c r="E71" s="71"/>
      <c r="F71" s="71"/>
      <c r="G71" s="71"/>
      <c r="H71" s="98"/>
      <c r="I71" s="71"/>
      <c r="J71" s="71"/>
      <c r="K71" s="106"/>
      <c r="L71" s="107"/>
      <c r="M71" s="119"/>
      <c r="N71" s="107"/>
    </row>
    <row r="72" spans="1:14" s="50" customFormat="1">
      <c r="A72" s="75"/>
      <c r="B72" s="73" t="s">
        <v>19</v>
      </c>
      <c r="C72" s="74" t="s">
        <v>60</v>
      </c>
      <c r="D72" s="50" t="s">
        <v>21</v>
      </c>
      <c r="E72" s="50" t="n">
        <v>1</v>
      </c>
      <c r="G72" s="96" t="n">
        <v>1000</v>
      </c>
      <c r="H72" s="97">
        <f>SUMPRODUCT(E72,G72)</f>
        <v>1000</v>
      </c>
      <c r="J72" s="50" t="s">
        <v>29</v>
      </c>
      <c r="K72" s="108" t="s">
        <v>22</v>
      </c>
      <c r="L72" s="109">
        <f>(1000*0.5)*0.9</f>
        <v>450</v>
      </c>
      <c r="M72" s="120">
        <f>IF(OR(ISBLANK(G72),G72=L72),"",(G72-L72)/G72)</f>
        <v>0.55</v>
      </c>
      <c r="N72" s="96">
        <f>(1000*0.5)*0.9</f>
        <v>450</v>
      </c>
    </row>
    <row r="73" spans="1:14" s="50" customFormat="1">
      <c r="A73" s="108"/>
      <c r="B73" s="73" t="s">
        <v>30</v>
      </c>
      <c r="C73" s="74" t="s">
        <v>64</v>
      </c>
      <c r="G73" s="96"/>
      <c r="H73" s="97"/>
      <c r="K73" s="108"/>
      <c r="L73" s="109"/>
      <c r="M73" s="120"/>
      <c r="N73" s="96"/>
    </row>
    <row r="74" spans="1:14">
      <c r="A74" s="68" t="s">
        <v>65</v>
      </c>
      <c r="B74" s="69"/>
      <c r="C74" s="70"/>
      <c r="D74" s="71"/>
      <c r="E74" s="71"/>
      <c r="F74" s="71"/>
      <c r="G74" s="71"/>
      <c r="H74" s="98"/>
      <c r="I74" s="71"/>
      <c r="J74" s="71"/>
      <c r="K74" s="106"/>
      <c r="L74" s="107"/>
      <c r="M74" s="119"/>
      <c r="N74" s="107"/>
    </row>
    <row r="75" spans="1:14" s="50" customFormat="1">
      <c r="A75" s="75"/>
      <c r="B75" s="73" t="s">
        <v>19</v>
      </c>
      <c r="C75" s="74" t="s">
        <v>60</v>
      </c>
      <c r="D75" s="50" t="s">
        <v>21</v>
      </c>
      <c r="E75" s="50" t="n">
        <v>1</v>
      </c>
      <c r="G75" s="96" t="n">
        <v>1000</v>
      </c>
      <c r="H75" s="97">
        <f>SUMPRODUCT(E75,G75)</f>
        <v>1000</v>
      </c>
      <c r="J75" s="50" t="s">
        <v>29</v>
      </c>
      <c r="K75" s="152" t="s">
        <v>66</v>
      </c>
      <c r="L75" s="109" t="n">
        <v>1000</v>
      </c>
      <c r="M75" s="120" t="str">
        <f>IF(OR(ISBLANK(G75),G75=L75),"",(G75-L75)/G75)</f>
        <v/>
      </c>
      <c r="N75" s="96" t="n">
        <v>1000</v>
      </c>
    </row>
    <row r="76" spans="1:14" s="50" customFormat="1">
      <c r="A76" s="108"/>
      <c r="B76" s="73" t="s">
        <v>30</v>
      </c>
      <c r="C76" s="74" t="s">
        <v>64</v>
      </c>
      <c r="G76" s="96"/>
      <c r="H76" s="97"/>
      <c r="K76" s="108"/>
      <c r="L76" s="109"/>
      <c r="M76" s="120"/>
      <c r="N76" s="96"/>
    </row>
    <row r="77" spans="1:14">
      <c r="A77" s="130" t="s">
        <v>67</v>
      </c>
      <c r="B77" s="131"/>
      <c r="C77" s="132"/>
      <c r="D77" s="133"/>
      <c r="E77" s="133"/>
      <c r="F77" s="133"/>
      <c r="G77" s="147"/>
      <c r="H77" s="148"/>
      <c r="I77" s="133"/>
      <c r="J77" s="133"/>
      <c r="K77" s="153"/>
      <c r="L77" s="154"/>
      <c r="M77" s="161"/>
      <c r="N77" s="162"/>
    </row>
    <row r="78" spans="1:14">
      <c r="A78" s="134"/>
      <c r="B78" s="135" t="s">
        <v>68</v>
      </c>
      <c r="C78" s="136"/>
      <c r="D78" s="137"/>
      <c r="E78" s="137"/>
      <c r="F78" s="137"/>
      <c r="G78" s="137"/>
      <c r="H78" s="149"/>
      <c r="I78" s="137"/>
      <c r="J78" s="137"/>
      <c r="K78" s="155"/>
      <c r="L78" s="156"/>
      <c r="M78" s="141"/>
      <c r="N78" s="163"/>
    </row>
    <row r="79" spans="1:14" s="50" customFormat="1">
      <c r="A79" s="138"/>
      <c r="B79" s="73" t="s">
        <v>30</v>
      </c>
      <c r="C79" s="74" t="s">
        <v>60</v>
      </c>
      <c r="D79" s="50" t="s">
        <v>21</v>
      </c>
      <c r="E79" s="50" t="n">
        <v>1</v>
      </c>
      <c r="F79" s="50" t="s">
        <v>52</v>
      </c>
      <c r="G79" s="96" t="n">
        <v>100</v>
      </c>
      <c r="H79" s="97">
        <f>SUMPRODUCT(E79:E82,G79:G82)</f>
        <v>400</v>
      </c>
      <c r="K79" s="108"/>
      <c r="L79" s="109">
        <f>G79*0.5</f>
        <v>50</v>
      </c>
      <c r="M79" s="120">
        <f>IF(OR(ISBLANK(G79),G79=L79),"",(G79-L79)/G79)</f>
        <v>0.5</v>
      </c>
      <c r="N79" s="96">
        <f>SUM(L79:L82)</f>
        <v>200</v>
      </c>
    </row>
    <row r="80" spans="1:14" s="50" customFormat="1">
      <c r="A80" s="138"/>
      <c r="B80" s="73"/>
      <c r="C80" s="74"/>
      <c r="D80" s="50" t="s">
        <v>24</v>
      </c>
      <c r="E80" s="50" t="n">
        <v>1</v>
      </c>
      <c r="F80" s="50" t="s">
        <v>52</v>
      </c>
      <c r="G80" s="96" t="n">
        <v>100</v>
      </c>
      <c r="H80" s="97"/>
      <c r="K80" s="108"/>
      <c r="L80" s="109">
        <f>G80*0.5</f>
        <v>50</v>
      </c>
      <c r="M80" s="120">
        <f>IF(OR(ISBLANK(G80),G80=L80),"",(G80-L80)/G80)</f>
        <v>0.5</v>
      </c>
      <c r="N80" s="96"/>
    </row>
    <row r="81" spans="1:14" s="50" customFormat="1">
      <c r="A81" s="138"/>
      <c r="B81" s="73"/>
      <c r="C81" s="74"/>
      <c r="D81" s="50" t="s">
        <v>53</v>
      </c>
      <c r="E81" s="50" t="n">
        <v>1</v>
      </c>
      <c r="F81" s="50" t="s">
        <v>52</v>
      </c>
      <c r="G81" s="96" t="n">
        <v>100</v>
      </c>
      <c r="H81" s="97"/>
      <c r="K81" s="108"/>
      <c r="L81" s="109">
        <f>G81*0.5</f>
        <v>50</v>
      </c>
      <c r="M81" s="120">
        <f>IF(OR(ISBLANK(G81),G81=L81),"",(G81-L81)/G81)</f>
        <v>0.5</v>
      </c>
      <c r="N81" s="96"/>
    </row>
    <row r="82" spans="1:14" s="50" customFormat="1">
      <c r="A82" s="138"/>
      <c r="B82" s="73"/>
      <c r="C82" s="74"/>
      <c r="D82" s="50" t="s">
        <v>69</v>
      </c>
      <c r="E82" s="50" t="n">
        <v>1</v>
      </c>
      <c r="F82" s="50" t="s">
        <v>54</v>
      </c>
      <c r="G82" s="96" t="n">
        <v>100</v>
      </c>
      <c r="H82" s="97"/>
      <c r="K82" s="108"/>
      <c r="L82" s="109">
        <f>G82*0.5</f>
        <v>50</v>
      </c>
      <c r="M82" s="120">
        <f>IF(OR(ISBLANK(G82),G82=L82),"",(G82-L82)/G82)</f>
        <v>0.5</v>
      </c>
      <c r="N82" s="96"/>
    </row>
    <row r="83" spans="1:14">
      <c r="A83" s="139"/>
      <c r="B83" s="140" t="s">
        <v>70</v>
      </c>
      <c r="C83" s="136"/>
      <c r="D83" s="141"/>
      <c r="E83" s="141"/>
      <c r="F83" s="141"/>
      <c r="G83" s="137"/>
      <c r="H83" s="149"/>
      <c r="I83" s="141"/>
      <c r="J83" s="141"/>
      <c r="K83" s="157"/>
      <c r="L83" s="156"/>
      <c r="M83" s="163"/>
      <c r="N83" s="156"/>
    </row>
    <row r="84" spans="1:14" s="50" customFormat="1">
      <c r="A84" s="138"/>
      <c r="B84" s="83"/>
      <c r="C84" s="74" t="s">
        <v>46</v>
      </c>
      <c r="D84" s="50" t="s">
        <v>21</v>
      </c>
      <c r="E84" s="50" t="n">
        <v>1</v>
      </c>
      <c r="F84" s="50" t="s">
        <v>52</v>
      </c>
      <c r="G84" s="96">
        <f>L79</f>
        <v>50</v>
      </c>
      <c r="H84" s="97">
        <f>SUMPRODUCT(E84:E87,G84:G87)</f>
        <v>200</v>
      </c>
      <c r="J84" s="50" t="s">
        <v>29</v>
      </c>
      <c r="K84" s="108" t="s">
        <v>22</v>
      </c>
      <c r="L84" s="109">
        <f>G84*0.8</f>
        <v>40</v>
      </c>
      <c r="M84" s="120">
        <f>IF(OR(ISBLANK(G84),G84=L84),"",(G84-L84)/G84)</f>
        <v>0.2</v>
      </c>
      <c r="N84" s="96">
        <f>SUM(L84:L87)</f>
        <v>190</v>
      </c>
    </row>
    <row r="85" spans="1:14" s="50" customFormat="1">
      <c r="A85" s="138"/>
      <c r="B85" s="83"/>
      <c r="C85" s="74"/>
      <c r="D85" s="50" t="s">
        <v>24</v>
      </c>
      <c r="E85" s="50" t="n">
        <v>1</v>
      </c>
      <c r="F85" s="50" t="s">
        <v>52</v>
      </c>
      <c r="G85" s="96">
        <f>L80</f>
        <v>50</v>
      </c>
      <c r="H85" s="97"/>
      <c r="K85" s="108"/>
      <c r="L85" s="109">
        <f>G85</f>
        <v>50</v>
      </c>
      <c r="M85" s="120" t="str">
        <f>IF(OR(ISBLANK(G85),G85=L85),"",(G85-L85)/G85)</f>
        <v/>
      </c>
      <c r="N85" s="96"/>
    </row>
    <row r="86" spans="1:14" s="50" customFormat="1">
      <c r="A86" s="138"/>
      <c r="B86" s="83"/>
      <c r="C86" s="74"/>
      <c r="D86" s="50" t="s">
        <v>53</v>
      </c>
      <c r="E86" s="50" t="n">
        <v>1</v>
      </c>
      <c r="F86" s="50" t="s">
        <v>52</v>
      </c>
      <c r="G86" s="96">
        <f>L81</f>
        <v>50</v>
      </c>
      <c r="H86" s="97"/>
      <c r="K86" s="108"/>
      <c r="L86" s="109">
        <f>G86</f>
        <v>50</v>
      </c>
      <c r="M86" s="120" t="str">
        <f>IF(OR(ISBLANK(G86),G86=L86),"",(G86-L86)/G86)</f>
        <v/>
      </c>
      <c r="N86" s="96"/>
    </row>
    <row r="87" spans="1:14" s="50" customFormat="1">
      <c r="A87" s="138"/>
      <c r="B87" s="83"/>
      <c r="C87" s="74"/>
      <c r="D87" s="50" t="s">
        <v>69</v>
      </c>
      <c r="E87" s="50" t="n">
        <v>1</v>
      </c>
      <c r="F87" s="50" t="s">
        <v>54</v>
      </c>
      <c r="G87" s="96">
        <f>L82</f>
        <v>50</v>
      </c>
      <c r="H87" s="97"/>
      <c r="K87" s="108"/>
      <c r="L87" s="109">
        <f>G87</f>
        <v>50</v>
      </c>
      <c r="M87" s="120" t="str">
        <f>IF(OR(ISBLANK(G87),G87=L87),"",(G87-L87)/G87)</f>
        <v/>
      </c>
      <c r="N87" s="96"/>
    </row>
    <row r="88" spans="1:14">
      <c r="A88" s="139"/>
      <c r="B88" s="140" t="s">
        <v>71</v>
      </c>
      <c r="C88" s="136"/>
      <c r="D88" s="141"/>
      <c r="E88" s="141"/>
      <c r="F88" s="141"/>
      <c r="G88" s="137"/>
      <c r="H88" s="149"/>
      <c r="I88" s="141"/>
      <c r="J88" s="141"/>
      <c r="K88" s="157"/>
      <c r="L88" s="156"/>
      <c r="M88" s="163"/>
      <c r="N88" s="156"/>
    </row>
    <row r="89" spans="1:14" s="50" customFormat="1">
      <c r="A89" s="138"/>
      <c r="B89" s="73" t="s">
        <v>19</v>
      </c>
      <c r="C89" s="74" t="s">
        <v>72</v>
      </c>
      <c r="D89" s="50" t="s">
        <v>21</v>
      </c>
      <c r="E89" s="50" t="n">
        <v>1</v>
      </c>
      <c r="F89" s="50" t="s">
        <v>52</v>
      </c>
      <c r="G89" s="96">
        <f>L84</f>
        <v>40</v>
      </c>
      <c r="H89" s="97">
        <f>SUMPRODUCT(E89:E92,G89:G92)</f>
        <v>190</v>
      </c>
      <c r="J89" s="50" t="s">
        <v>29</v>
      </c>
      <c r="K89" s="108" t="s">
        <v>22</v>
      </c>
      <c r="L89" s="109">
        <f>G89-(G89/N$84)*10</f>
        <v>37.8947368421053028</v>
      </c>
      <c r="M89" s="120">
        <f>IF(OR(ISBLANK(G89),G89=L89),"",(G89-L89)/G89)</f>
        <v>0.0526315789473680073</v>
      </c>
      <c r="N89" s="96">
        <f>SUM(L89:L92)</f>
        <v>180</v>
      </c>
    </row>
    <row r="90" spans="1:14" s="50" customFormat="1">
      <c r="A90" s="138"/>
      <c r="B90" s="73"/>
      <c r="C90" s="74"/>
      <c r="D90" s="50" t="s">
        <v>24</v>
      </c>
      <c r="E90" s="50" t="n">
        <v>1</v>
      </c>
      <c r="F90" s="50" t="s">
        <v>52</v>
      </c>
      <c r="G90" s="96">
        <f>L85</f>
        <v>50</v>
      </c>
      <c r="H90" s="97"/>
      <c r="K90" s="108"/>
      <c r="L90" s="109">
        <f>G90-(G90/N$84)*10</f>
        <v>47.3684210526315965</v>
      </c>
      <c r="M90" s="120">
        <f>IF(OR(ISBLANK(G90),G90=L90),"",(G90-L90)/G90)</f>
        <v>0.0526315789473680073</v>
      </c>
      <c r="N90" s="164"/>
    </row>
    <row r="91" spans="1:14" s="50" customFormat="1">
      <c r="A91" s="138"/>
      <c r="B91" s="73"/>
      <c r="C91" s="74"/>
      <c r="D91" s="50" t="s">
        <v>53</v>
      </c>
      <c r="E91" s="50" t="n">
        <v>1</v>
      </c>
      <c r="F91" s="50" t="s">
        <v>52</v>
      </c>
      <c r="G91" s="96">
        <f>L86</f>
        <v>50</v>
      </c>
      <c r="H91" s="97"/>
      <c r="K91" s="108"/>
      <c r="L91" s="109">
        <f>G91-(G91/N$84)*10</f>
        <v>47.3684210526315965</v>
      </c>
      <c r="M91" s="120">
        <f>IF(OR(ISBLANK(G91),G91=L91),"",(G91-L91)/G91)</f>
        <v>0.0526315789473680073</v>
      </c>
      <c r="N91" s="164"/>
    </row>
    <row r="92" spans="1:14" s="50" customFormat="1">
      <c r="A92" s="138"/>
      <c r="B92" s="73"/>
      <c r="C92" s="74"/>
      <c r="D92" s="50" t="s">
        <v>69</v>
      </c>
      <c r="E92" s="50" t="n">
        <v>1</v>
      </c>
      <c r="F92" s="50" t="s">
        <v>54</v>
      </c>
      <c r="G92" s="96">
        <f>L87</f>
        <v>50</v>
      </c>
      <c r="H92" s="97"/>
      <c r="K92" s="108"/>
      <c r="L92" s="109">
        <f>G92-(G92/N$84)*10</f>
        <v>47.3684210526315965</v>
      </c>
      <c r="M92" s="120">
        <f>IF(OR(ISBLANK(G92),G92=L92),"",(G92-L92)/G92)</f>
        <v>0.0526315789473680073</v>
      </c>
      <c r="N92" s="164"/>
    </row>
    <row r="93" spans="1:14">
      <c r="A93" s="139"/>
      <c r="B93" s="140" t="s">
        <v>73</v>
      </c>
      <c r="C93" s="136"/>
      <c r="D93" s="137"/>
      <c r="E93" s="137"/>
      <c r="F93" s="137"/>
      <c r="G93" s="137"/>
      <c r="H93" s="149"/>
      <c r="I93" s="137"/>
      <c r="J93" s="137"/>
      <c r="K93" s="155"/>
      <c r="L93" s="156"/>
      <c r="M93" s="163"/>
      <c r="N93" s="163"/>
    </row>
    <row r="94" spans="1:14" s="50" customFormat="1">
      <c r="A94" s="138"/>
      <c r="B94" s="83"/>
      <c r="C94" s="74" t="s">
        <v>51</v>
      </c>
      <c r="D94" s="50" t="s">
        <v>21</v>
      </c>
      <c r="E94" s="50" t="n">
        <v>1</v>
      </c>
      <c r="F94" s="50" t="s">
        <v>52</v>
      </c>
      <c r="G94" s="96">
        <f>L89</f>
        <v>37.8947368421053028</v>
      </c>
      <c r="H94" s="97">
        <f>SUMPRODUCT(E94:E97,G94:G97)</f>
        <v>180</v>
      </c>
      <c r="J94" s="50" t="s">
        <v>29</v>
      </c>
      <c r="K94" s="108" t="s">
        <v>22</v>
      </c>
      <c r="L94" s="109">
        <f>G94*0.9</f>
        <v>34.1052631578947967</v>
      </c>
      <c r="M94" s="120">
        <f>IF(OR(ISBLANK(G94),G94=L94),"",(G94-L94)/G94)</f>
        <v>0.0999999999999990052</v>
      </c>
      <c r="N94" s="96">
        <f>SUM(L94:L97)</f>
        <v>166.736842105263008</v>
      </c>
    </row>
    <row r="95" spans="1:14" s="50" customFormat="1">
      <c r="A95" s="75"/>
      <c r="B95" s="83"/>
      <c r="C95" s="75"/>
      <c r="D95" s="50" t="s">
        <v>24</v>
      </c>
      <c r="E95" s="50" t="n">
        <v>1</v>
      </c>
      <c r="F95" s="50" t="s">
        <v>52</v>
      </c>
      <c r="G95" s="96">
        <f>L90</f>
        <v>47.3684210526315965</v>
      </c>
      <c r="H95" s="97"/>
      <c r="K95" s="108"/>
      <c r="L95" s="109">
        <f>G95*0.9</f>
        <v>42.6315789473684035</v>
      </c>
      <c r="M95" s="120">
        <f>IF(OR(ISBLANK(G95),G95=L95),"",(G95-L95)/G95)</f>
        <v>0.100000000000000999</v>
      </c>
      <c r="N95" s="96"/>
    </row>
    <row r="96" spans="1:14" s="50" customFormat="1">
      <c r="A96" s="75"/>
      <c r="B96" s="83"/>
      <c r="C96" s="75"/>
      <c r="D96" s="50" t="s">
        <v>53</v>
      </c>
      <c r="E96" s="50" t="n">
        <v>1</v>
      </c>
      <c r="F96" s="50" t="s">
        <v>52</v>
      </c>
      <c r="G96" s="96">
        <f>L91</f>
        <v>47.3684210526315965</v>
      </c>
      <c r="H96" s="97"/>
      <c r="K96" s="108"/>
      <c r="L96" s="109">
        <f>G96*0.9</f>
        <v>42.6315789473684035</v>
      </c>
      <c r="M96" s="120">
        <f>IF(OR(ISBLANK(G96),G96=L96),"",(G96-L96)/G96)</f>
        <v>0.100000000000000999</v>
      </c>
      <c r="N96" s="96"/>
    </row>
    <row r="97" spans="1:14" s="50" customFormat="1">
      <c r="A97" s="75"/>
      <c r="B97" s="83"/>
      <c r="C97" s="75"/>
      <c r="D97" s="50" t="s">
        <v>69</v>
      </c>
      <c r="E97" s="50" t="n">
        <v>1</v>
      </c>
      <c r="F97" s="50" t="s">
        <v>54</v>
      </c>
      <c r="G97" s="96">
        <f>L92</f>
        <v>47.3684210526315965</v>
      </c>
      <c r="H97" s="97"/>
      <c r="K97" s="108"/>
      <c r="L97" s="109">
        <f>G97</f>
        <v>47.3684210526315965</v>
      </c>
      <c r="M97" s="120" t="str">
        <f>IF(OR(ISBLANK(G97),G97=L97),"",(G97-L97)/G97)</f>
        <v/>
      </c>
      <c r="N97" s="96"/>
    </row>
    <row r="98" spans="1:14">
      <c r="A98" s="54"/>
      <c r="B98" s="142" t="s">
        <v>74</v>
      </c>
      <c r="C98" s="143"/>
      <c r="D98" s="144"/>
      <c r="E98" s="143"/>
      <c r="F98" s="143"/>
      <c r="G98" s="143"/>
      <c r="H98" s="150"/>
      <c r="I98" s="143"/>
      <c r="J98" s="143"/>
      <c r="K98" s="158"/>
      <c r="L98" s="159"/>
      <c r="M98" s="159"/>
      <c r="N98" s="159"/>
    </row>
    <row r="99" spans="1:14" s="50" customFormat="1">
      <c r="A99" s="83"/>
      <c r="B99" s="145" t="s">
        <v>75</v>
      </c>
      <c r="C99" s="75" t="s">
        <v>76</v>
      </c>
      <c r="D99" s="50" t="s">
        <v>21</v>
      </c>
      <c r="E99" s="50" t="n">
        <v>1</v>
      </c>
      <c r="F99" s="50" t="s">
        <v>52</v>
      </c>
      <c r="G99" s="96" t="n">
        <v>100</v>
      </c>
      <c r="H99" s="97">
        <f>SUMPRODUCT(E99:E102,G99:G102)</f>
        <v>400</v>
      </c>
      <c r="J99" s="50" t="s">
        <v>29</v>
      </c>
      <c r="K99" s="108" t="s">
        <v>22</v>
      </c>
      <c r="L99" s="109">
        <f>L94</f>
        <v>34.1052631578947967</v>
      </c>
      <c r="M99" s="120">
        <f>IF(OR(ISBLANK(G99),G99=L99),"",(G99-L99)/G99)</f>
        <v>0.658947368421051927</v>
      </c>
      <c r="N99" s="96">
        <f>SUM(L99:L102)</f>
        <v>166.736842105263008</v>
      </c>
    </row>
    <row r="100" spans="1:14" s="50" customFormat="1">
      <c r="A100" s="83"/>
      <c r="B100" s="145" t="s">
        <v>77</v>
      </c>
      <c r="C100" s="108"/>
      <c r="D100" s="50" t="s">
        <v>24</v>
      </c>
      <c r="E100" s="50" t="n">
        <v>1</v>
      </c>
      <c r="F100" s="50" t="s">
        <v>52</v>
      </c>
      <c r="G100" s="96" t="n">
        <v>100</v>
      </c>
      <c r="H100" s="97"/>
      <c r="K100" s="108"/>
      <c r="L100" s="109">
        <f>L95</f>
        <v>42.6315789473684035</v>
      </c>
      <c r="M100" s="120">
        <f>IF(OR(ISBLANK(G100),G100=L100),"",(G100-L100)/G100)</f>
        <v>0.573684210526316019</v>
      </c>
      <c r="N100" s="96"/>
    </row>
    <row r="101" spans="1:14" s="50" customFormat="1">
      <c r="A101" s="83"/>
      <c r="B101" s="145" t="s">
        <v>77</v>
      </c>
      <c r="C101" s="75"/>
      <c r="D101" s="50" t="s">
        <v>53</v>
      </c>
      <c r="E101" s="50" t="n">
        <v>1</v>
      </c>
      <c r="F101" s="50" t="s">
        <v>52</v>
      </c>
      <c r="G101" s="96" t="n">
        <v>100</v>
      </c>
      <c r="H101" s="97"/>
      <c r="K101" s="108"/>
      <c r="L101" s="109">
        <f>L96</f>
        <v>42.6315789473684035</v>
      </c>
      <c r="M101" s="120">
        <f>IF(OR(ISBLANK(G101),G101=L101),"",(G101-L101)/G101)</f>
        <v>0.573684210526316019</v>
      </c>
      <c r="N101" s="96"/>
    </row>
    <row r="102" spans="1:14" s="50" customFormat="1">
      <c r="A102" s="83"/>
      <c r="B102" s="145" t="s">
        <v>78</v>
      </c>
      <c r="C102" s="75"/>
      <c r="D102" s="50" t="s">
        <v>69</v>
      </c>
      <c r="E102" s="50" t="n">
        <v>1</v>
      </c>
      <c r="F102" s="50" t="s">
        <v>54</v>
      </c>
      <c r="G102" s="96" t="n">
        <v>100</v>
      </c>
      <c r="H102" s="97"/>
      <c r="K102" s="108"/>
      <c r="L102" s="109">
        <f>L97</f>
        <v>47.3684210526315965</v>
      </c>
      <c r="M102" s="120">
        <f>IF(OR(ISBLANK(G102),G102=L102),"",(G102-L102)/G102)</f>
        <v>0.526315789473683981</v>
      </c>
      <c r="N102" s="96"/>
    </row>
    <row r="103" spans="1:1">
      <c r="A103" s="57"/>
    </row>
    <row r="104" spans="1:1">
      <c r="A104" s="146" t="s">
        <v>79</v>
      </c>
    </row>
  </sheetData>
  <mergeCells count="10">
    <mergeCell ref="B1:C1"/>
    <mergeCell ref="D1:H1"/>
    <mergeCell ref="I1:K1"/>
    <mergeCell ref="L1:N1"/>
    <mergeCell ref="B78:C78"/>
    <mergeCell ref="B83:C83"/>
    <mergeCell ref="B88:C88"/>
    <mergeCell ref="B93:C93"/>
    <mergeCell ref="B98:C98"/>
    <mergeCell ref="I98:K98"/>
  </mergeCells>
  <printOptions>
    <extLst>
      <ext uri="smNativeData">
        <pm:pageFlags xmlns:pm="smNativeData" id="16064641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6464124" l="56" r="56" t="56" b="56" borderId="0" fillId="0" vertical="0"/>
        <pm:footer xmlns:pm="smNativeData" id="1606464124" l="56" r="56" t="56" b="56" borderId="0" fillId="0" vertical="2"/>
      </ext>
    </extLst>
  </headerFooter>
  <extLst>
    <ext uri="smNativeData">
      <pm:sheetPrefs xmlns:pm="smNativeData" day="16064641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gsobczyk</cp:lastModifiedBy>
  <cp:revision>0</cp:revision>
  <dcterms:created xsi:type="dcterms:W3CDTF">2020-11-16T20:33:00Z</dcterms:created>
  <dcterms:modified xsi:type="dcterms:W3CDTF">2020-11-27T08:02:04Z</dcterms:modified>
</cp:coreProperties>
</file>